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
    </mc:Choice>
  </mc:AlternateContent>
  <xr:revisionPtr revIDLastSave="0" documentId="13_ncr:1_{168883A6-FE02-47EF-A01E-917ABDFBA55B}" xr6:coauthVersionLast="47" xr6:coauthVersionMax="47" xr10:uidLastSave="{00000000-0000-0000-0000-000000000000}"/>
  <bookViews>
    <workbookView xWindow="-108" yWindow="-108" windowWidth="23256" windowHeight="13176" tabRatio="815" xr2:uid="{00000000-000D-0000-FFFF-FFFF00000000}"/>
  </bookViews>
  <sheets>
    <sheet name="الموازنة التقديرية" sheetId="1" r:id="rId1"/>
    <sheet name="تكلفة التشغيل المباشرة وغير الم" sheetId="6" r:id="rId2"/>
    <sheet name="تكلفة المبادرات والرواتب" sheetId="5" r:id="rId3"/>
    <sheet name="المبادرات وموازنتها" sheetId="3" r:id="rId4"/>
    <sheet name="تفاصيل المصاريف" sheetId="4" r:id="rId5"/>
    <sheet name="البرامج والأنشطة التسويقي" sheetId="2" r:id="rId6"/>
  </sheets>
  <definedNames>
    <definedName name="_xlnm._FilterDatabase" localSheetId="4" hidden="1">'تفاصيل المصاريف'!$A$3:$I$70</definedName>
    <definedName name="_xlnm.Print_Area" localSheetId="5">'البرامج والأنشطة التسويقي'!$A$1:$V$20</definedName>
    <definedName name="_xlnm.Print_Area" localSheetId="3">'المبادرات وموازنتها'!$A$1:$N$124</definedName>
    <definedName name="_xlnm.Print_Area" localSheetId="0">'الموازنة التقديرية'!$B$1:$K$27</definedName>
    <definedName name="_xlnm.Print_Area" localSheetId="4">'تفاصيل المصاريف'!$A$1:$I$70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 l="1"/>
  <c r="I7" i="1" l="1"/>
  <c r="J7" i="1"/>
  <c r="K7" i="1"/>
  <c r="V20" i="2"/>
  <c r="P20" i="2"/>
  <c r="D15" i="6"/>
  <c r="C15" i="6"/>
  <c r="E14" i="6"/>
  <c r="E15" i="5" s="1"/>
  <c r="F15" i="5" s="1"/>
  <c r="E13" i="6"/>
  <c r="E8" i="6"/>
  <c r="E3" i="6"/>
  <c r="N122" i="3"/>
  <c r="N109" i="3"/>
  <c r="N100" i="3"/>
  <c r="N92" i="3"/>
  <c r="D8" i="5" s="1"/>
  <c r="N78" i="3"/>
  <c r="N69" i="3"/>
  <c r="D7" i="5" s="1"/>
  <c r="N48" i="3"/>
  <c r="N26" i="3"/>
  <c r="E4" i="5"/>
  <c r="E9" i="5"/>
  <c r="E5" i="5"/>
  <c r="E6" i="5"/>
  <c r="E7" i="5"/>
  <c r="E8" i="5"/>
  <c r="E10" i="5"/>
  <c r="G10" i="5" s="1"/>
  <c r="E11" i="5"/>
  <c r="E12" i="5"/>
  <c r="E13" i="5"/>
  <c r="E14" i="5"/>
  <c r="F14" i="5" s="1"/>
  <c r="D15" i="5"/>
  <c r="D14" i="5"/>
  <c r="G14" i="5" s="1"/>
  <c r="G15" i="5" l="1"/>
  <c r="F9" i="5"/>
  <c r="E15" i="6"/>
  <c r="G7" i="5"/>
  <c r="F3" i="6"/>
  <c r="G8" i="5"/>
  <c r="F4" i="5"/>
  <c r="G12" i="5"/>
  <c r="E16" i="5"/>
  <c r="D9" i="5"/>
  <c r="G9" i="5" s="1"/>
  <c r="D11" i="5"/>
  <c r="G11" i="5" s="1"/>
  <c r="D13" i="5"/>
  <c r="G13" i="5" s="1"/>
  <c r="D6" i="5"/>
  <c r="G6" i="5" s="1"/>
  <c r="D5" i="5"/>
  <c r="G5" i="5" s="1"/>
  <c r="N4" i="3"/>
  <c r="F16" i="5" l="1"/>
  <c r="N123" i="3"/>
  <c r="D4" i="5"/>
  <c r="I31" i="4"/>
  <c r="G31" i="4"/>
  <c r="E31" i="4"/>
  <c r="E66" i="4" s="1"/>
  <c r="C31" i="4"/>
  <c r="C66" i="4" s="1"/>
  <c r="G4" i="5" l="1"/>
  <c r="G16" i="5" s="1"/>
  <c r="D16" i="5"/>
  <c r="F31" i="4"/>
  <c r="D31" i="4"/>
  <c r="H31" i="4"/>
  <c r="D66" i="4"/>
  <c r="G66" i="4"/>
  <c r="F66" i="4" s="1"/>
  <c r="I66" i="4"/>
  <c r="H53" i="4"/>
  <c r="F53" i="4"/>
  <c r="D53" i="4"/>
  <c r="H66" i="4" l="1"/>
  <c r="D23" i="4"/>
  <c r="H30" i="4"/>
  <c r="F30" i="4"/>
  <c r="D30" i="4"/>
  <c r="H29" i="4"/>
  <c r="F29" i="4"/>
  <c r="D29" i="4"/>
  <c r="H28" i="4"/>
  <c r="F28" i="4"/>
  <c r="D28" i="4"/>
  <c r="H27" i="4"/>
  <c r="F27" i="4"/>
  <c r="D27" i="4"/>
  <c r="H26" i="4"/>
  <c r="F26" i="4"/>
  <c r="D26" i="4"/>
  <c r="H25" i="4"/>
  <c r="F25" i="4"/>
  <c r="D25" i="4"/>
  <c r="H24" i="4"/>
  <c r="F24" i="4"/>
  <c r="D24" i="4"/>
  <c r="H23" i="4"/>
  <c r="F23" i="4"/>
  <c r="H51" i="4" l="1"/>
  <c r="F51" i="4"/>
  <c r="D51" i="4"/>
  <c r="H50" i="4"/>
  <c r="F50" i="4"/>
  <c r="D50" i="4"/>
  <c r="H49" i="4"/>
  <c r="F49" i="4"/>
  <c r="D49" i="4"/>
  <c r="H58" i="4"/>
  <c r="F58" i="4"/>
  <c r="D58" i="4"/>
  <c r="H48" i="4"/>
  <c r="F48" i="4"/>
  <c r="D48" i="4"/>
  <c r="I44" i="4" l="1"/>
  <c r="H57" i="4" l="1"/>
  <c r="H59" i="4"/>
  <c r="H60" i="4"/>
  <c r="H61" i="4"/>
  <c r="H62" i="4"/>
  <c r="H56" i="4"/>
  <c r="H47" i="4"/>
  <c r="H52" i="4"/>
  <c r="H54" i="4"/>
  <c r="H45" i="4"/>
  <c r="H33" i="4"/>
  <c r="H34" i="4"/>
  <c r="H35" i="4"/>
  <c r="H36" i="4"/>
  <c r="H37" i="4"/>
  <c r="H38" i="4"/>
  <c r="H39" i="4"/>
  <c r="H40" i="4"/>
  <c r="H41" i="4"/>
  <c r="H42" i="4"/>
  <c r="H43" i="4"/>
  <c r="H32" i="4"/>
  <c r="H5" i="4"/>
  <c r="H6" i="4"/>
  <c r="H7" i="4"/>
  <c r="H8" i="4"/>
  <c r="H9" i="4"/>
  <c r="H10" i="4"/>
  <c r="H11" i="4"/>
  <c r="H12" i="4"/>
  <c r="H13" i="4"/>
  <c r="H14" i="4"/>
  <c r="H15" i="4"/>
  <c r="H16" i="4"/>
  <c r="H17" i="4"/>
  <c r="H18" i="4"/>
  <c r="H19" i="4"/>
  <c r="H20" i="4"/>
  <c r="H21" i="4"/>
  <c r="H4" i="4"/>
  <c r="D52" i="4"/>
  <c r="F5" i="4"/>
  <c r="F6" i="4"/>
  <c r="F7" i="4"/>
  <c r="F8" i="4"/>
  <c r="F9" i="4"/>
  <c r="F10" i="4"/>
  <c r="F11" i="4"/>
  <c r="F12" i="4"/>
  <c r="F13" i="4"/>
  <c r="F14" i="4"/>
  <c r="F15" i="4"/>
  <c r="F16" i="4"/>
  <c r="F17" i="4"/>
  <c r="F18" i="4"/>
  <c r="F19" i="4"/>
  <c r="F20" i="4"/>
  <c r="F21" i="4"/>
  <c r="F32" i="4"/>
  <c r="F33" i="4"/>
  <c r="F34" i="4"/>
  <c r="F35" i="4"/>
  <c r="F36" i="4"/>
  <c r="F37" i="4"/>
  <c r="F38" i="4"/>
  <c r="F39" i="4"/>
  <c r="F40" i="4"/>
  <c r="F41" i="4"/>
  <c r="F42" i="4"/>
  <c r="F43" i="4"/>
  <c r="F45" i="4"/>
  <c r="F47" i="4"/>
  <c r="F52" i="4"/>
  <c r="F54" i="4"/>
  <c r="F56" i="4"/>
  <c r="F57" i="4"/>
  <c r="F59" i="4"/>
  <c r="F60" i="4"/>
  <c r="F61" i="4"/>
  <c r="F62" i="4"/>
  <c r="D5" i="4"/>
  <c r="D6" i="4"/>
  <c r="D7" i="4"/>
  <c r="D8" i="4"/>
  <c r="D9" i="4"/>
  <c r="D10" i="4"/>
  <c r="D11" i="4"/>
  <c r="D12" i="4"/>
  <c r="D13" i="4"/>
  <c r="D14" i="4"/>
  <c r="D15" i="4"/>
  <c r="D16" i="4"/>
  <c r="D17" i="4"/>
  <c r="D18" i="4"/>
  <c r="D19" i="4"/>
  <c r="D20" i="4"/>
  <c r="D21" i="4"/>
  <c r="D32" i="4"/>
  <c r="D33" i="4"/>
  <c r="D34" i="4"/>
  <c r="D35" i="4"/>
  <c r="D36" i="4"/>
  <c r="D37" i="4"/>
  <c r="D38" i="4"/>
  <c r="D39" i="4"/>
  <c r="D40" i="4"/>
  <c r="D41" i="4"/>
  <c r="D42" i="4"/>
  <c r="D43" i="4"/>
  <c r="D45" i="4"/>
  <c r="D47" i="4"/>
  <c r="D54" i="4"/>
  <c r="D56" i="4"/>
  <c r="D57" i="4"/>
  <c r="D59" i="4"/>
  <c r="D60" i="4"/>
  <c r="D61" i="4"/>
  <c r="D62" i="4"/>
  <c r="F4" i="4"/>
  <c r="D4" i="4"/>
  <c r="E22" i="4" l="1"/>
  <c r="E65" i="4" s="1"/>
  <c r="I22" i="4"/>
  <c r="G22" i="4"/>
  <c r="G65" i="4" s="1"/>
  <c r="G44" i="4"/>
  <c r="G67" i="4" s="1"/>
  <c r="I55" i="4"/>
  <c r="G55" i="4"/>
  <c r="G68" i="4" s="1"/>
  <c r="I63" i="4"/>
  <c r="G63" i="4"/>
  <c r="G69" i="4" s="1"/>
  <c r="C63" i="4"/>
  <c r="C69" i="4" s="1"/>
  <c r="C55" i="4"/>
  <c r="C68" i="4" s="1"/>
  <c r="E55" i="4"/>
  <c r="C44" i="4"/>
  <c r="C67" i="4" s="1"/>
  <c r="C22" i="4"/>
  <c r="C65" i="4" s="1"/>
  <c r="F65" i="4" l="1"/>
  <c r="C70" i="4"/>
  <c r="D65" i="4"/>
  <c r="H63" i="4"/>
  <c r="I69" i="4"/>
  <c r="I65" i="4"/>
  <c r="H22" i="4"/>
  <c r="D55" i="4"/>
  <c r="E68" i="4"/>
  <c r="D68" i="4" s="1"/>
  <c r="I68" i="4"/>
  <c r="H55" i="4"/>
  <c r="I67" i="4"/>
  <c r="H44" i="4"/>
  <c r="G70" i="4"/>
  <c r="F55" i="4"/>
  <c r="F22" i="4"/>
  <c r="D22" i="4"/>
  <c r="H65" i="4" l="1"/>
  <c r="H68" i="4"/>
  <c r="H69" i="4"/>
  <c r="F68" i="4"/>
  <c r="H67" i="4"/>
  <c r="I70" i="4"/>
  <c r="H70" i="4" s="1"/>
  <c r="E63" i="4" l="1"/>
  <c r="E69" i="4" s="1"/>
  <c r="E44" i="4"/>
  <c r="E67" i="4" s="1"/>
  <c r="D69" i="4" l="1"/>
  <c r="F69" i="4"/>
  <c r="E70" i="4"/>
  <c r="D67" i="4"/>
  <c r="F67" i="4"/>
  <c r="D44" i="4"/>
  <c r="F44" i="4"/>
  <c r="D63" i="4"/>
  <c r="F63" i="4"/>
  <c r="D70" i="4" l="1"/>
  <c r="F70" i="4"/>
  <c r="D3" i="1"/>
  <c r="E7" i="1" l="1"/>
  <c r="E5" i="1"/>
  <c r="E4" i="1"/>
  <c r="E9" i="1"/>
  <c r="E8" i="1"/>
  <c r="E6" i="1"/>
</calcChain>
</file>

<file path=xl/sharedStrings.xml><?xml version="1.0" encoding="utf-8"?>
<sst xmlns="http://schemas.openxmlformats.org/spreadsheetml/2006/main" count="1011" uniqueCount="556">
  <si>
    <t xml:space="preserve">الادارة </t>
  </si>
  <si>
    <t xml:space="preserve"> ادارة الموارد البشرية</t>
  </si>
  <si>
    <t xml:space="preserve"> ادارة الجاليات</t>
  </si>
  <si>
    <t xml:space="preserve"> ادارة الوسائل الدعوية</t>
  </si>
  <si>
    <t xml:space="preserve"> ادارة الدعوة والارشاد</t>
  </si>
  <si>
    <t>المجموع</t>
  </si>
  <si>
    <t>الاجمــــالي</t>
  </si>
  <si>
    <t>إدارة الجودة والتميز المؤسسي</t>
  </si>
  <si>
    <t>التصنيف</t>
  </si>
  <si>
    <t>إدارات البرامج والأنشطة</t>
  </si>
  <si>
    <t>م</t>
  </si>
  <si>
    <t>الإدارة</t>
  </si>
  <si>
    <t>اسم المبادرة</t>
  </si>
  <si>
    <t>بناء وتعزيز الهوية والقيم الإسلامية لدى الشباب</t>
  </si>
  <si>
    <t>عدد المبادرات المقدمة في تعزيز الهوية والقيم</t>
  </si>
  <si>
    <t>عدد المستفيدين من مبادرات تعزيز الهوية والقيم</t>
  </si>
  <si>
    <t>نسبة أثر المبادرات المقدمة في تعزيز الهوية والقيم</t>
  </si>
  <si>
    <t>بناء القدرات العلمية والمهارية للدعاة</t>
  </si>
  <si>
    <t>عدد المبادرات النوعية المقدمة في بناء القدرات العلمية والمهارية للدعاة</t>
  </si>
  <si>
    <t>عدد الدعاة المؤهلون علميا ومهاريا</t>
  </si>
  <si>
    <t>نسبة فاعلية الدعاة الذين تم تأهيلهم</t>
  </si>
  <si>
    <t>عدد المبادرات المقدمة لتعزيز دور الأسرة في بناء القيم الإسلامية لدى أبنائهم</t>
  </si>
  <si>
    <t>غرس</t>
  </si>
  <si>
    <t>صناعة وابتكار مبادرات دعوية جاذبة</t>
  </si>
  <si>
    <t>عدد المبادرات والوسائل الجاذبة والمبتكرة التي تم بناؤها</t>
  </si>
  <si>
    <t>عدد المبادرات والوسائل الجاذبة والمبتكرة التي تم تنفيذها</t>
  </si>
  <si>
    <t>نسبة جاذبية المبادرات المبتكرة والمنفذة للمستفيدين</t>
  </si>
  <si>
    <t>مواكبة رؤية المملكة 2030</t>
  </si>
  <si>
    <t>عدد المبادرات المواكبة لرؤية المملكة 2030</t>
  </si>
  <si>
    <t>دعوة غير المسلمين للدخول في الإسلام ومتابعتهم</t>
  </si>
  <si>
    <t>عدد المسلمين الجدد من الجاليات المدعوة</t>
  </si>
  <si>
    <t>الجاليات المسلمة وغير المسلمة</t>
  </si>
  <si>
    <t>عدد المبادرات التقنية في دعوة غير المسلمين للدخول في الإسلام ومتابعتهم</t>
  </si>
  <si>
    <t>ترسيخ الصورة الذهنية الإيجابية عن الإسلام لدى الزوار</t>
  </si>
  <si>
    <t>عدد المبادرات المقدمة في ترسيخ الصورة الذهنية الإيجابية عن الإسلام لدى الزوار</t>
  </si>
  <si>
    <t>عدد المستفيدين من مبادرات ووسائل ترسيخ الصورة الذهنية الإيجابية عن الإسلام لدى الزوار</t>
  </si>
  <si>
    <t>عدد الوسائل التقنية في دعوة غير المسلمين للدخول في الإسلام ومتابعتهم</t>
  </si>
  <si>
    <t>عدد الوسائل المقدمة في ترسيخ الصورة الذهنية الإيجابية عن الإسلام لدى الزوار</t>
  </si>
  <si>
    <t>عدد المعارف والمهارات المكتسبة</t>
  </si>
  <si>
    <t>كوادر</t>
  </si>
  <si>
    <t>مستوى فاعلية وكفاءة فريق العمل</t>
  </si>
  <si>
    <t>الجمعية</t>
  </si>
  <si>
    <t>تأهيل وتمكين الصف الثاني</t>
  </si>
  <si>
    <t>عدد البرامج المقدمة لتطوير الصف الثاني</t>
  </si>
  <si>
    <t>مكين</t>
  </si>
  <si>
    <t>عدد الممارسات القيادية المطبقة من الصف الثاني</t>
  </si>
  <si>
    <t>نسبة الأثر المتحقق من برامج تطوير الصف الثاني</t>
  </si>
  <si>
    <t>تطوير بيئة عمل مؤسسية وجاذبة</t>
  </si>
  <si>
    <t>نسبة تطوير التجهيزات في بيئة العمل</t>
  </si>
  <si>
    <t>نسبة تحقق معايير بيئة العمل</t>
  </si>
  <si>
    <t>نسبة تحقق معايير العمل المؤسسي</t>
  </si>
  <si>
    <t>تعزيز القيم المؤسسية</t>
  </si>
  <si>
    <t>قيمي</t>
  </si>
  <si>
    <t>تحقيق التميز المؤسسي والحصول على الجوائز</t>
  </si>
  <si>
    <t>تميز</t>
  </si>
  <si>
    <t>حوكمة</t>
  </si>
  <si>
    <t>تطوير شراكات استراتيجية فاعلة</t>
  </si>
  <si>
    <t>عدد الشراكات الاستراتيجية الجديدة</t>
  </si>
  <si>
    <t>جسور</t>
  </si>
  <si>
    <t>نسبة فاعلية الشراكات الاستراتيجية المنعقدة</t>
  </si>
  <si>
    <t>تطوير منظومة الاتصال المؤسسي</t>
  </si>
  <si>
    <t>عدد التقارير المنشورة عن الجمعية</t>
  </si>
  <si>
    <t>نسبة رضا المستفيدين وأصحاب المصلحة عن كفاءة وفاعلية التواصل مع الجمعية</t>
  </si>
  <si>
    <t>عدد التقارير الصادرة للمعنين عن المبادرات المواكبة لرؤية الملمكة 2030</t>
  </si>
  <si>
    <t>تحقيق التحول الرقمي</t>
  </si>
  <si>
    <t>عدد المنصات الرقمية الجديدة</t>
  </si>
  <si>
    <t>عموم المجتمع</t>
  </si>
  <si>
    <t>عدد العمليات التي تمت أتمتتها</t>
  </si>
  <si>
    <t>نسبة مساهمة المتطوعين في خفض هيكل المصاريف</t>
  </si>
  <si>
    <t>اسم البرنامج التسويقي</t>
  </si>
  <si>
    <t>فكرة البرنامج التسويقي</t>
  </si>
  <si>
    <t>أهداف البرنامج التسويقي</t>
  </si>
  <si>
    <t>الفئة المستهدفة بالتسويق</t>
  </si>
  <si>
    <t>منصة التسويق</t>
  </si>
  <si>
    <t>الجهات المشاركة</t>
  </si>
  <si>
    <t>تاريخ التنفيذ المقترح</t>
  </si>
  <si>
    <t>هل يوجد جهات ممولة؟ إذا يوجد تذكر هذه الجهات</t>
  </si>
  <si>
    <t>هل يتطلب موافقة جهات آخرى لتنفيذ البرنامج؟ إذا نعم تذكر هذه الجهات</t>
  </si>
  <si>
    <t>هل البرنامج قائم أو مستحدث؟</t>
  </si>
  <si>
    <t>هل يحتوي على برنامج تدريبي وبالتالي يتطلب الحصول على موافقة المؤسسة العامة للتدريب التقني والمهني؟</t>
  </si>
  <si>
    <t xml:space="preserve">في حالة استضافة وفود من خارج المملكة هل تمت أو تتطلب الموافقة على الاستضافة؟ </t>
  </si>
  <si>
    <t>لا يوجد</t>
  </si>
  <si>
    <t>مستحدث</t>
  </si>
  <si>
    <t>لا</t>
  </si>
  <si>
    <t xml:space="preserve">فبراير </t>
  </si>
  <si>
    <t>كفالة داعية</t>
  </si>
  <si>
    <t>1- إيجاد كفالة شاملة للداعية 
2- اتاحة الفرصة للمجتمع في المساهمة لدعوة غير المسلمين للاسلام
3-التخفيف على الجمعية من المصاريف العموميةوالإدارية لكفالة الدعاة</t>
  </si>
  <si>
    <t>مشروع العلم النافع</t>
  </si>
  <si>
    <t xml:space="preserve"> هدية مسلم جديد</t>
  </si>
  <si>
    <t xml:space="preserve">1-ادخال السرور على المسلمين الجدد في الأعياد
2- إيجاد جو اجتماعي أخوي لمشاركة المسلمين الجدد مع بقية المسلمين في أول 
عيد بعد اسلامه
3- اهداء المسلم الجديد هدية العيد وإدخال السرور على نفسة 
4- إهداء المسلم الجديد كسوة العيد وإدخال السرور على نفسه </t>
  </si>
  <si>
    <t>كفالة معتمر</t>
  </si>
  <si>
    <t>كفالة حاج</t>
  </si>
  <si>
    <t xml:space="preserve">1-تمكين المسلم الجديد والشباب المهتدين 
من أداء فريضة الحج
2-تعليمهم العلم الشرعي لأداء الحج 
تأمين التكلفة الشاملة للحملة 
3-إقامة دورات وبرامج للتهيئة والعناية بهم قبل وبعد الحج </t>
  </si>
  <si>
    <t xml:space="preserve">برنامج يتيح للمتبرعين المساهمة في كفالة  دعاة الجاليات الرسميين  كفالة شاملة </t>
  </si>
  <si>
    <t>برنامج يعني بنشر العلم الشرعي  والدعوة إلى التوحيد وفق فهم السلف الصالح لعامة المسلمين  عرب وجاليات</t>
  </si>
  <si>
    <t xml:space="preserve">1- نشر العلم الشرعي وفق فهم السلف الصالح 
2- تعليم المسلمين الجدد أمور الدين 
3- تزويد طلاب العلم من الجاليات والعرب بالعلوم الشرعية والدعوة إلى التوحيد  لعبدو الله على بصيرة .
</t>
  </si>
  <si>
    <t xml:space="preserve">برنامج يعنى بحديثي الإسلام وهو إدخاله في جو اجتماعي والاحتفاء به وتكريمه عند اسلامه ومشاركته في جميع مناسبات المسلمين الشرعية </t>
  </si>
  <si>
    <t xml:space="preserve">برنامج يعني بتمكين المسلم الجدد من أداء العمرة وتعليمه الصفة الصحيحة لأدائها ويما يترتب عليها من أحكام من خلال الدروس النظرية ومرافقته في أداء العمرة </t>
  </si>
  <si>
    <t>برنامج يعني بتمكين المسلم الجدد من أداء حج الفريضة وتعليمه الصفة الصحيحة لأدائه ويما يترتب عليه من أحكام من خلال الدروس النظرية ومرافقته في الحملة</t>
  </si>
  <si>
    <t>هل يحتوي البرنامج على أي جوانب استثمارية، وقفية، تتطلب موافقة الجهات المختصة؟</t>
  </si>
  <si>
    <t xml:space="preserve">إفطار الصائمين </t>
  </si>
  <si>
    <t xml:space="preserve">برنامج يتيح للمساهمين المشاركة بتبرعاتهم في تفطير المستفيدين من أنشطة الجمعية في مقرالجمعية ومقرات اسكاناتهم </t>
  </si>
  <si>
    <t>1- تفطير المستفيدين من أنشطة الجمعية 
2- سد حاجة المستفيدين من الإفطار طيلة شهر رمضان 
3- إيجاد جو اجتماعي للمسلمين الجدد في أول رمضان يمر عليهم .</t>
  </si>
  <si>
    <t xml:space="preserve">برنامج توعوية يتيح للمساهمين الدعم العام للمشاركة في نشر الوعي بأهمية المحافظة الصلوات وتربية الأجيال على تعظيمها </t>
  </si>
  <si>
    <t>1- غرس أهمية الصلاة في نفوس المصلين وخصوصا منهم الشباب 
2- تقوية الوزاع الديني والايماني في أهمية المحافظة على الصلوات</t>
  </si>
  <si>
    <t xml:space="preserve">الدورات العلمية </t>
  </si>
  <si>
    <t xml:space="preserve">برنامج يتيح للمساهمين بالمساهمة في دعم نشر العلم النافع والدعوة إلى التوحيد </t>
  </si>
  <si>
    <t>تصنيف البرنامج</t>
  </si>
  <si>
    <t>تشغيل</t>
  </si>
  <si>
    <t>برامج وأنشطة</t>
  </si>
  <si>
    <t>1- أقامة دورات علمية في العلوم الشرعية المتنوعة
2- أقامة دورات في العقيدة وحماية جناب التوحيد
 3- إقامة دورات في الأمن الفكري</t>
  </si>
  <si>
    <t xml:space="preserve">1-تمكين المسلم الجيد من أداء العمرة 
2- تعليم المسلم الجديد الكيفية الصحيحة لأداء العمرة .
3- تزويد المسلم الجديد بالاحرامات وتحمل تكاليف عمرته </t>
  </si>
  <si>
    <t xml:space="preserve">التكلفة المالية المراد جمعها </t>
  </si>
  <si>
    <t xml:space="preserve">الجهة المشرفة + المركز الوطني لتنمية القطاع غير الربحي </t>
  </si>
  <si>
    <t>البند</t>
  </si>
  <si>
    <t>الرواتب والأجور الأساسية</t>
  </si>
  <si>
    <t xml:space="preserve"> بدل طبيعة عمل</t>
  </si>
  <si>
    <t xml:space="preserve"> العمل الإضافي</t>
  </si>
  <si>
    <t xml:space="preserve"> تأمينات إجتماعية</t>
  </si>
  <si>
    <t xml:space="preserve"> التأمين الطبي</t>
  </si>
  <si>
    <t xml:space="preserve"> مصاريف حكومية - تجديد إقامات</t>
  </si>
  <si>
    <t xml:space="preserve"> مطبوعات</t>
  </si>
  <si>
    <t xml:space="preserve"> صيانة اصلاح - أجهزة الحاسب الآلي وملحقاتها</t>
  </si>
  <si>
    <t xml:space="preserve"> صيانة إصلاح - اجهزة التتدفئة والتبريد والتهوية</t>
  </si>
  <si>
    <t xml:space="preserve"> الكهرباء</t>
  </si>
  <si>
    <t xml:space="preserve"> الهاتف والفاكس والإنترنت</t>
  </si>
  <si>
    <t xml:space="preserve"> مصاريف التأمين - سيارات</t>
  </si>
  <si>
    <t xml:space="preserve"> أجور تحميل وتنزيل</t>
  </si>
  <si>
    <t xml:space="preserve"> مصاريف الضيافة</t>
  </si>
  <si>
    <t xml:space="preserve"> مصاريف اشتراكات وتصديقات</t>
  </si>
  <si>
    <t xml:space="preserve"> مصاريف وغرامات ومخالفات</t>
  </si>
  <si>
    <t xml:space="preserve"> مصاريف بنكية وعمولات</t>
  </si>
  <si>
    <t xml:space="preserve">اجمالي الموازنات </t>
  </si>
  <si>
    <t xml:space="preserve">الإجمالي </t>
  </si>
  <si>
    <t>إدارة الدعوة النسائية</t>
  </si>
  <si>
    <t>إدارة الأوقاف والاستثمار</t>
  </si>
  <si>
    <t>موازنة عام 2023 م</t>
  </si>
  <si>
    <t>حججني ولك مثل أجري</t>
  </si>
  <si>
    <t>ملتقى الأسرة</t>
  </si>
  <si>
    <t>وقفات تربوية</t>
  </si>
  <si>
    <t>علمني ديني</t>
  </si>
  <si>
    <t>شركاء النجاح</t>
  </si>
  <si>
    <t>نسبة مطابقة معايير الحوكمة</t>
  </si>
  <si>
    <t>بصيرة</t>
  </si>
  <si>
    <t>هدية المسلم الجديد</t>
  </si>
  <si>
    <t>المصاريف الإدارية</t>
  </si>
  <si>
    <t>مصاريف الإستدامة المالية</t>
  </si>
  <si>
    <t>مصاريف جمع الأموال</t>
  </si>
  <si>
    <t xml:space="preserve"> الرواتب والأجور الأساسية</t>
  </si>
  <si>
    <t xml:space="preserve"> التأمينات الإجتماعية</t>
  </si>
  <si>
    <t xml:space="preserve"> تزاكر السفر</t>
  </si>
  <si>
    <t xml:space="preserve"> مكافآت وحوافز موسمية</t>
  </si>
  <si>
    <t xml:space="preserve"> هاتف وانترنت</t>
  </si>
  <si>
    <t>كهرباء</t>
  </si>
  <si>
    <t xml:space="preserve"> الرواتب والاجور النقدية</t>
  </si>
  <si>
    <t>مستلزمات المطبخ</t>
  </si>
  <si>
    <t>الصيانة والإصلاح المباني</t>
  </si>
  <si>
    <t>صيانة السيارات</t>
  </si>
  <si>
    <t xml:space="preserve"> مستلزمات مكتبية وأنظمة مكتبية</t>
  </si>
  <si>
    <t>نسبة
نمو/انكماش</t>
  </si>
  <si>
    <t>مصاريف البرامج والأنشطة المباشرة</t>
  </si>
  <si>
    <t xml:space="preserve">مصاريف جمع الأموال </t>
  </si>
  <si>
    <t>مصاريف محملة على البرامج والأنشطة</t>
  </si>
  <si>
    <t>موازنة عام 2024 م</t>
  </si>
  <si>
    <t>عقد كنوز</t>
  </si>
  <si>
    <t xml:space="preserve"> الوقود والمحروقات</t>
  </si>
  <si>
    <t xml:space="preserve"> تكاليف مهنية - مراجع الحسابات الستقل</t>
  </si>
  <si>
    <t xml:space="preserve"> تكاليف استشارات مهنية - مشروع وقف الخير 1 وسقيا الحاج</t>
  </si>
  <si>
    <t xml:space="preserve"> مصاريف حكومية - رسوم رخصة العمل</t>
  </si>
  <si>
    <t>ملخص الخطة التشغيلية 
وموازنات المبادرات التقديرية لعام 2025 م</t>
  </si>
  <si>
    <t>إيضاحات المصاريف للموازنة التقديرية لعام 2025 م</t>
  </si>
  <si>
    <t>المقارنة بالأعوام السابقة</t>
  </si>
  <si>
    <t xml:space="preserve"> تذاكر السفر</t>
  </si>
  <si>
    <t>الاستدامة المالية</t>
  </si>
  <si>
    <t>جمع الأموال</t>
  </si>
  <si>
    <t xml:space="preserve"> ادارة العلاقات العامة والإعلام</t>
  </si>
  <si>
    <t xml:space="preserve">مصاريف المبادرات </t>
  </si>
  <si>
    <t>مصاريف الرواتب</t>
  </si>
  <si>
    <t>تنمية الموارد المالية (التسويق)</t>
  </si>
  <si>
    <t>الإدارة التنفيذية</t>
  </si>
  <si>
    <t>الإدارة المالية</t>
  </si>
  <si>
    <t>الهدف الاستراتيجي</t>
  </si>
  <si>
    <t>المؤشر المرتبط بالمبادرة</t>
  </si>
  <si>
    <t>المستهدف السنوي</t>
  </si>
  <si>
    <t>فكرة المبادرة</t>
  </si>
  <si>
    <t>الهدف العام للمبادرة</t>
  </si>
  <si>
    <t>وصفة الشريحة المستهدفة</t>
  </si>
  <si>
    <t>عدد المستفيدين المستهدف</t>
  </si>
  <si>
    <t>المدة الزمنية للتنفيذ</t>
  </si>
  <si>
    <t>مخرجات المبادرة المتوقعة</t>
  </si>
  <si>
    <t>الأثر العام المتوقع للمبادرة</t>
  </si>
  <si>
    <t>الميزانية التقديرية للمبادرة</t>
  </si>
  <si>
    <t xml:space="preserve">ادعوني </t>
  </si>
  <si>
    <t>هي مبادرة تهدف إلى دعوة غير المسلمين إلى الإسلام عبر الزيارات الميدانية لهم في مواقعهم وتقديم الوسائل الدعوية تقليدية وإلكترونية لهم من خلال دعاة متخصصين بلغاتهم .</t>
  </si>
  <si>
    <t xml:space="preserve">دعوة غير المسلمين الى الإسلام من خلال الجولات الدعوية الميدانية </t>
  </si>
  <si>
    <t xml:space="preserve">غير المسلمين </t>
  </si>
  <si>
    <t xml:space="preserve">سنة ميلادية كاملة </t>
  </si>
  <si>
    <t xml:space="preserve">تحقيق الهدف المطلوب من اجمالي المستهدف وهو (30%)  من عدد المبلغين من غير المسلمين </t>
  </si>
  <si>
    <t xml:space="preserve">مسلم جديد فاعل ومؤثر لدى مجتمعه  </t>
  </si>
  <si>
    <t xml:space="preserve">العمالة المنزلية </t>
  </si>
  <si>
    <t xml:space="preserve">دعوة ورعاية ومتابعة  </t>
  </si>
  <si>
    <t xml:space="preserve">غير المسلمين ومسلمين جدد </t>
  </si>
  <si>
    <t xml:space="preserve">تحقيق الهدف المطلوب </t>
  </si>
  <si>
    <t>عمرة اول مرة</t>
  </si>
  <si>
    <t>مبادرة تهدف الى توفير خدمات واستضافة لمن لم يعتمر عمرة الإسلام من المسلمين الجدد في جمعيات الدعوة على مستوى المملكة</t>
  </si>
  <si>
    <t xml:space="preserve">تقديم خدمات العمرة للقطاع الغير ربحي والقطاع الخاص للجاليات المقيمة بالمملكة العربية السعودية </t>
  </si>
  <si>
    <t xml:space="preserve">مسلمين ومسلمين جدد </t>
  </si>
  <si>
    <t xml:space="preserve">تمكين المسلمين والمسلمين الجدد من أداء العمرة وتيسيرها لهم </t>
  </si>
  <si>
    <t xml:space="preserve">ياصحبي السجن </t>
  </si>
  <si>
    <t xml:space="preserve">تحقيق الهدف المطلوب باسلام وتوعية ورعاية ما نسبته 10% من الهدف </t>
  </si>
  <si>
    <t>عمال النظافة</t>
  </si>
  <si>
    <t xml:space="preserve">تحقيق الهدف المطلوب توعية ورعاية ما نسبته 90% من الهدف </t>
  </si>
  <si>
    <t xml:space="preserve">مسلم  فاعل ومؤثر لدى مجتمعه  </t>
  </si>
  <si>
    <t xml:space="preserve">احتضان ورعاية المسلم الجديد في بيئة دعوية وتعليمية جاذبة </t>
  </si>
  <si>
    <t xml:space="preserve">تحقيق الهدف المطلوب من اجمالي المستهدف وهو (1%)  من عدد المسلمين الجدد </t>
  </si>
  <si>
    <t xml:space="preserve">مسلم جديد ملم بأساسيات العلم الشرعي الواجبة بالضرورة </t>
  </si>
  <si>
    <t xml:space="preserve">دعوة وتبليغ دين الله لغير المسلمين عبر شبكة الانترنت </t>
  </si>
  <si>
    <t xml:space="preserve">1% من المسلمين الجدد تمت دعوتهم وتعليمهم وتأصيلهم بالعلوم الشرعية اللازمة ورعايتهم </t>
  </si>
  <si>
    <t xml:space="preserve">نسبة من تمت رعايتهم ومتابعتهم من المسلمين الجدد </t>
  </si>
  <si>
    <t>مؤشر نتائج لمؤشر الأداء</t>
  </si>
  <si>
    <t xml:space="preserve">بناء القدرات العلمية والمهارية للدعاة </t>
  </si>
  <si>
    <t xml:space="preserve">تأهيل الدعاة </t>
  </si>
  <si>
    <t>برنامج يهدف  إلى استقطاب المتميزين من طلاب العلم من الجاليات وتمليكهم المهارات الدعوية اللازمة للدعوة الى الله من خلال  برنامج تأهيلي تخصصي وتدريب دعوي ميداني</t>
  </si>
  <si>
    <t xml:space="preserve">تمكين الدعاة بالقدرات العلمية والمهارية + رفع الكفاءة والفاعلية لديهم </t>
  </si>
  <si>
    <t>الدعاة وطلاب المنح</t>
  </si>
  <si>
    <t>تحقيق الهدف المطلوب بتأهيل عدد (150) طالب علم على القدرات العلمية والمهارية</t>
  </si>
  <si>
    <t>طالب علم فاعل ومؤثر لدى المجتمع</t>
  </si>
  <si>
    <t xml:space="preserve">زوار جدة </t>
  </si>
  <si>
    <t>هي مبادرة تهدف إلى  تقديم هدايا فاخرة وجاذبة تحتوي على مواد تسهم في إظهار محاسن الإسلام لزوار محافظة جدة من السياح وغيرهم من الجاليات المؤقتة من خلال شراكة الجمعية مع الجهات التي تستهدفهم في المناسبات والفعاليات والمعارض والأماكن السياحية</t>
  </si>
  <si>
    <t xml:space="preserve">تقديم هدايا فاخرة بمحتوى جذاب يظهر محاسن الإسلام للزوار وغيرهم </t>
  </si>
  <si>
    <t xml:space="preserve">رفع مستوى الوعي والتأثير الإيجابي لدى الفئات المستهدفة </t>
  </si>
  <si>
    <t xml:space="preserve">إحداث أثر إيجابي وتغيير الصورة الذهنية السلبية عن الإسلام لدى الزوار </t>
  </si>
  <si>
    <t>الدعوة المتخصصة للفئات الاجتماعية</t>
  </si>
  <si>
    <t>عدد المبادرات المنفذة في الدعوة المتخصصة للفئات الاجتماعية</t>
  </si>
  <si>
    <t>عدد المستفيدين من المبادرات المنفذة في الدعوة المتخصصة للفئات الاجتماعية</t>
  </si>
  <si>
    <t>نسبة رضا  المستفيدين عن المبادرات المنفذة في الدعوة المتخصصة للفئات الاجتماعية</t>
  </si>
  <si>
    <t xml:space="preserve">عدد المبادرات المقدمة في تعزيز الهوية والقيم   </t>
  </si>
  <si>
    <t xml:space="preserve">سفراء الأحياء </t>
  </si>
  <si>
    <t>مشروع تطوعي يأتي تواكباً مع رؤية 2030 لتعزيز قيم العمل التطوعية والمجتمعي ويستهدف تمكين الشباب من  العمل التطوعي المتعلقة بمجالات عمل الجمعية مع التحفيز المستمر لهم.</t>
  </si>
  <si>
    <t>تعزيز قيم الهوية والتطوع لدى الشباب</t>
  </si>
  <si>
    <t>الشباب في المرحلة الجامعية</t>
  </si>
  <si>
    <t>10 اشهر</t>
  </si>
  <si>
    <t>تعزيز قيمة التطوع والهوية الوطنية</t>
  </si>
  <si>
    <t>تكوين فريق تطوعي تابع للجمعية</t>
  </si>
  <si>
    <t>برنامج يهدف لتحجيج الشباب حجة الإسلام يكون ذلك من خلال دعوتهم وتوجيههم وتحسين سلوكياتهم وتغييرهم التغيير الإيجابي، ومتابعتهم بعد ذلك وتوجيههم التوجيه الصحيح لإحداث الأثر الإيجابي على الشاب.</t>
  </si>
  <si>
    <t>تيسير أداء فريضة الحج على الشباب</t>
  </si>
  <si>
    <t>فئة الشباب من سن 18 إلى 26 عام ممن لم يؤدوا فريضة الحج</t>
  </si>
  <si>
    <t>شهرين</t>
  </si>
  <si>
    <t>تحجيج أكثر من 100 شاب
غرس 3 قيم  كبرى</t>
  </si>
  <si>
    <t xml:space="preserve">ربط  أكصر من 100 شاب بالمحاضن والبيئات التربوية </t>
  </si>
  <si>
    <t>ضيف جدة</t>
  </si>
  <si>
    <t>استضافة 12 شخصية دعوية خلال 12 شهر لتقديم البرامج الدعوية والقيمية في المساجد والمدارس</t>
  </si>
  <si>
    <t>نشر القيم والدعوة ين أوساط الشباب</t>
  </si>
  <si>
    <t>الشباب في المدارس والمساجد</t>
  </si>
  <si>
    <t>سنة كاملة</t>
  </si>
  <si>
    <t>ترسيخ القيم في نفوس الشباب</t>
  </si>
  <si>
    <t>عدد القيم التي تم العمل على تعزيزها وفق منظمة القيم</t>
  </si>
  <si>
    <t>التأهيل العلمي</t>
  </si>
  <si>
    <t>برنامج علمي يستهدف طلاب الحلقات في مرحلة الثانوية يقدم منهجية علمية من خلال دراسة وحفظ بعضاً من المتون الشرعية ويقدم البرنامج نخبة من طلاب العلم الشرعي</t>
  </si>
  <si>
    <t xml:space="preserve">تأسيس طلاب علم مميزين وانتقاء الموهوبين </t>
  </si>
  <si>
    <t>طلاب العلم في مدينة جدة المرحلة الثانوية</t>
  </si>
  <si>
    <t xml:space="preserve">انتقاء الموهبين لمواصلة التأهيل العلمي </t>
  </si>
  <si>
    <t>طلاب علم مؤصلين</t>
  </si>
  <si>
    <t>اليوم العلمي</t>
  </si>
  <si>
    <t xml:space="preserve">إقامة يوم علمي بهدف إنجاز بعض المتون العلمية التي تساعد وتنمي الملكة العلمية لدى طلاب العلم الشرعي في مدينة جدة </t>
  </si>
  <si>
    <t xml:space="preserve">مساعدة الطلاب في تدريس عدة متون علمية </t>
  </si>
  <si>
    <t>طلاب العلم في مدينة جدة وطلاب المنح من جامعتي الملك عبدالعزيز</t>
  </si>
  <si>
    <t xml:space="preserve">تدريس 140 ساعة تعليمية
انجاز 6 متون علمية </t>
  </si>
  <si>
    <t>طلاب قادرين على تدريس العلم</t>
  </si>
  <si>
    <t>البناء العلمي</t>
  </si>
  <si>
    <t>برنامج بنائي يعتني بالتأصيل العلمي لطلاب العلم الشرعي وتدريسهم أبرز المتون الشرعية</t>
  </si>
  <si>
    <t>تأصيل طلاب  العلم الشرعي</t>
  </si>
  <si>
    <t>طلاب العلم من سن 18 إلى 25</t>
  </si>
  <si>
    <t>30 طالب علم مستفيد حضورياً
12 موضوع تربوي
إنجاز  15 متن علمي في مختلف التخصصات الشرعية
 حفظ 4 متون علمية</t>
  </si>
  <si>
    <t xml:space="preserve">تأسيس الشباب للإنطلاق العلمي </t>
  </si>
  <si>
    <t xml:space="preserve">تفعيل دور الأسرة في بناء القيم الإسلامية لدى أبنائهم
</t>
  </si>
  <si>
    <t xml:space="preserve">عدد المبادرات المقدمة لتعزيز دور الأسرة في بناء القيم الإسلامية لدى أبنائهم  </t>
  </si>
  <si>
    <t>ملتقى الوالدين</t>
  </si>
  <si>
    <t>تثقيف الوالدين على أهمية دور بناء وتعزيز القيم الإسلامية لدى الأبناء بأساليب ووسائل مؤثرة وفعاليات متنوعة</t>
  </si>
  <si>
    <t>رفع الوعي عند الوالدين بأهمية بناء القيم الإسلامية لأبنائهم</t>
  </si>
  <si>
    <t>الوالدين</t>
  </si>
  <si>
    <t>30 أسرة</t>
  </si>
  <si>
    <t xml:space="preserve">تثقيف 30 أسرة على غرس القيم
تفعيل الوالدين من تعزيز القيم </t>
  </si>
  <si>
    <t xml:space="preserve">تثقيف الوالدين في مهارة غرس القيم
نشر ثقافة أهمية التربية فعند الوالدين وتوعيتهم  بالوسائل والأساليب التربوية التي تساعد في التنشئة الأسرية والقيم الإسلامية </t>
  </si>
  <si>
    <t>مقاطع مرئية  لتعزيز دور الأباء تربوياً تجاه الابناء</t>
  </si>
  <si>
    <t>توعية الإباء بأهمية تربية الأبناء</t>
  </si>
  <si>
    <t>انتاج مقاطع تربوية تعزز دور الإباء تجاه الأبناء</t>
  </si>
  <si>
    <t>ممارسات تربوية تجاه أبنائهم</t>
  </si>
  <si>
    <t>عدد الأسر المستفيدة من مبادرات تعزيز دور الأسرة في بناء القيم الإسلامية لدى أبنائهم</t>
  </si>
  <si>
    <t xml:space="preserve">نسبة أثر المبادرات المقدمة لتعزيز دور الأسرة في بناء القيم الإسلامية لدى أبنائهم </t>
  </si>
  <si>
    <t>مسك</t>
  </si>
  <si>
    <t xml:space="preserve">إقامة رحلات زيارة للحرمين الشريفين من خلال أداء مناسك العمرة والحج أو زيارة الحرم النبوي لفئة الأيتام فاقدي الأبوين </t>
  </si>
  <si>
    <t>الأيتام فاقدي الأبوين</t>
  </si>
  <si>
    <t>50 شاب</t>
  </si>
  <si>
    <t>شهر</t>
  </si>
  <si>
    <t>الاهتمام 50 شاب وتوعيتهم من الانحرافات السلوكية
تعزيز القيم الإسلامية</t>
  </si>
  <si>
    <t>رفع المستوى الايماني والتذكير بالله تعالى
تعزيز مفاهيل المراقبة الذاتية
تعزيز القيم المقدمة في النفوس</t>
  </si>
  <si>
    <t xml:space="preserve">خطة إدارة توعية الجاليات </t>
  </si>
  <si>
    <t>خطة إدارة الدعوة والبرامج النوعية</t>
  </si>
  <si>
    <t>نادي أفق</t>
  </si>
  <si>
    <t>برنامج قيمي يجمع بين القيم والترفيه من خلال أدوات عصرية في بيئة جاذبة</t>
  </si>
  <si>
    <t xml:space="preserve">تعزيز القيم لدى الفتيات </t>
  </si>
  <si>
    <t>الفتيات بعمر 18-35</t>
  </si>
  <si>
    <t xml:space="preserve">12 أسبوع </t>
  </si>
  <si>
    <t>تخريج 30 مستفيدة
غرس 3 قيم كبرى</t>
  </si>
  <si>
    <t>فتيات معتزات بقيمهم</t>
  </si>
  <si>
    <t>برنامج دعوي للعمالة المنزلية من غير المسلمات ودعوتهم الى الإسلام ومتابعتهم  وتقديم مواد دعوية وهدايا عينية مناسبة</t>
  </si>
  <si>
    <t xml:space="preserve">دعوة غير المسلمات للدخول للاسلام ومتابعتهم </t>
  </si>
  <si>
    <t>الجاليات غير المسلمة
والسلمات الجدد</t>
  </si>
  <si>
    <t>12 شهر</t>
  </si>
  <si>
    <t>40 درس علمي 
20 محاضرة
3 رحلات عمره</t>
  </si>
  <si>
    <t>مسلمات ثابتت على الدين الحق</t>
  </si>
  <si>
    <t>بناء قدرات الدعاة علمياً ومهاريا</t>
  </si>
  <si>
    <t xml:space="preserve">تمكين </t>
  </si>
  <si>
    <t xml:space="preserve"> برنامج نوعي للداعيات لتطوير قدراتهم العلمية والمهارية</t>
  </si>
  <si>
    <t>بناء القدرات العلمية والمهارية لدى الداعيات</t>
  </si>
  <si>
    <t>المهتمات بمجال الدعوة</t>
  </si>
  <si>
    <t xml:space="preserve">تأهيل 30 داعية على المهارات والمعارف   </t>
  </si>
  <si>
    <t>داعيات مفعلات بأساليب مبتكرة في مجال الدعوة 
ومتمكنات علميا ومهاريا</t>
  </si>
  <si>
    <t>تفعيل دور الأسرة في بناء القيم الإسلامية لدى أبنائهم</t>
  </si>
  <si>
    <t>محضن أسري لبناء القيم الإسلامية لدى جميع أفراد الاسرة من خلال فعاليات متنوعة</t>
  </si>
  <si>
    <t>دعم وإرشاد الأمهات في تعزيز القيم الإيجابية لدى أبنائهن</t>
  </si>
  <si>
    <t xml:space="preserve">الأمهات - الفتيات - العاملات  </t>
  </si>
  <si>
    <t xml:space="preserve">خلال العام </t>
  </si>
  <si>
    <t xml:space="preserve">عدد الاسر المستفيدة 100 اسرة 
عدد اللقاءات 40 لقاء 
عدد الفتيات المستفيدة 100 فتاة
عدد العاملات50 </t>
  </si>
  <si>
    <t xml:space="preserve">أسرة واعية بالقيم والمبادئ الإسلامية لتربية جيل أكثر وعيا وايجابيه </t>
  </si>
  <si>
    <t xml:space="preserve">صناعة و ابتكار مبادرات دعوية جادبة </t>
  </si>
  <si>
    <t xml:space="preserve">عدد المبادرات والوسائل الجادبةو و المبتكرة التي تم بنائها </t>
  </si>
  <si>
    <t xml:space="preserve">ملتقيات موسمية </t>
  </si>
  <si>
    <t xml:space="preserve">إقامة ملتقيات وبرامج موسمية  لتثقيفهم بهذه المناسبات الموسمية </t>
  </si>
  <si>
    <t>دعم وتطوير الملتقيات الموسمية</t>
  </si>
  <si>
    <t>الداعيات و عموم المجتمع</t>
  </si>
  <si>
    <t xml:space="preserve">      عدد الملتقيات   5 ملتقيات         عدد المستفيدات 100</t>
  </si>
  <si>
    <t>تطوير المستفيدات بحسب المناسبة الموسمية</t>
  </si>
  <si>
    <t xml:space="preserve">عطاء </t>
  </si>
  <si>
    <t>برامج دعوية ومعرفية ومهارية لعدة جهات شريكة</t>
  </si>
  <si>
    <t xml:space="preserve">فعاليات متنوعة لفئة متخصصة </t>
  </si>
  <si>
    <t xml:space="preserve">السجينات  -  التاهيل الشامل - الرباط السكن الجامعي </t>
  </si>
  <si>
    <t xml:space="preserve"> 6 اشهر</t>
  </si>
  <si>
    <t>عدد المستفيدات 500
عدد الزيارات  20</t>
  </si>
  <si>
    <t>قادرات على أحداث الأثر</t>
  </si>
  <si>
    <t>خطة إدارة الدعوة النسائية</t>
  </si>
  <si>
    <t>المكتبة الإلكترونية</t>
  </si>
  <si>
    <t>مبادرة تهدف إلى تسهيل الدعوة إلى الله وذلك من خلال إعداد مجموعة من الوسائل الدعوية التفاعلية المتنوعة :(مرئية، صوتية، مقروءة)  بمختلف اللغات ودمجها في ملفPdf  مٌوَجهة:للمسلم ولغير المسلم.</t>
  </si>
  <si>
    <t xml:space="preserve"> السرعة والسهولة في إيصال الوسيلة الدعوية الإلكترونية للمستفيد.</t>
  </si>
  <si>
    <t>الجاليات غير المسلمة والمهتدين الجدد..</t>
  </si>
  <si>
    <t>11شهر</t>
  </si>
  <si>
    <t>1-إعداد وتصميم 300 مادة إلكترونية تفاعلية.
2-النشر عبر المواقع الرسمية كموقع دار الإسلام.
3-الوصول إلى 5000 مستفيد.</t>
  </si>
  <si>
    <t>توعية وإرشاد 4000 مسلم
دعوة 1000 من غير المسلمين إلى الإسلام</t>
  </si>
  <si>
    <t>عدد الوسائل المقدمة لتعزيز دور الأسرة في بناء القيم الإسلامية لدى أبنائهم</t>
  </si>
  <si>
    <t xml:space="preserve">مقاطع مونتاج مصممة بشكل جذاب يعرض من خلالها نصائح وتوجيهات في تربية الأبناء لمجموعة من العلماء والمختصين </t>
  </si>
  <si>
    <t>تفعيل دور الأسرة في بناء القيم الإسلامية لدى أبنائهم.</t>
  </si>
  <si>
    <t>الوالدين ، الأسرة ، الأبناء</t>
  </si>
  <si>
    <t>6أشهر</t>
  </si>
  <si>
    <t>نشر25 مقطع مونتاج في تربية الأبناء</t>
  </si>
  <si>
    <t>حقوق الإنسان في الإسلام</t>
  </si>
  <si>
    <t>إعداد سلسلة مقاطع مونتاج إبداعية يعرض من خلالها شيئا من حقوق الإنسان في الإسلام من أجل أن تتعرف المجتمعات على عدل وجمال الإسلام.</t>
  </si>
  <si>
    <t>دعوة غير المسلمين للدخول في الإسلام ومتابعتهم.</t>
  </si>
  <si>
    <t>غير المسلمين.</t>
  </si>
  <si>
    <t>5أشهر</t>
  </si>
  <si>
    <t>منتجة 15مقطع فيديو عن حقوق الإنسان في الإسلام
نشر المقاطع عبر وسائل التواصل المختلفة
ترجمة محتوى 15 مقطع</t>
  </si>
  <si>
    <t>تصحيح المفاهيم المغلوطة عن الإسلام
جذب غير المسلمين إلى التعرف على الإسلام
دعوة 1000 من غير المسلمين إلى الإسلام</t>
  </si>
  <si>
    <t>البطاقات الدعوية للجاليات</t>
  </si>
  <si>
    <t>الجاليات المسلمة والمهتدين الجدد..</t>
  </si>
  <si>
    <t>ترجمة وتصميم 200 بطاقة دعوية بـ 8 لغات
ترجمة وتصميم سلسلة العقيدة سؤال وجواب
ترجمة وتصميم سلسلة فضائل القرآن</t>
  </si>
  <si>
    <t>تصحيح العقائد، وإزالة الشبهات ببيان العقيدة الصحيحة الصافية عن أدران الشرك بالله عزوجل.
الإسهام في رفع الجهل بالأحكام التكليفية والآداب الإسلامية عن الجاليات الوافدة.
إرشاد الجاليات الإسلامية إلى السلوك الصحيح والخلق القويم، وتحذيرهم عن البدع والخرافات والممارسات الخاطئة.</t>
  </si>
  <si>
    <t>بوت واتساب الدعوي</t>
  </si>
  <si>
    <t>إنشاء روبوتات دردشة تفاعلية للمستفيدين من أجل توفير استجابات فورية على طلبات الوسائل الدعوية(الإلكترونية).</t>
  </si>
  <si>
    <t xml:space="preserve"> السرعة والسهولة في إيصال 
الوسيلة الدعوية الإلكترونية للمستفيد.</t>
  </si>
  <si>
    <t>كفلاء الخدم والعمال ،
 أصحاب الشركات ، الجاليات المسلمة ، الجاليات غير المسلمة.</t>
  </si>
  <si>
    <t>إرسال 10,000 وسيلة دعوية للمستفيدين</t>
  </si>
  <si>
    <t>توعية وإرشاد 5000 مسلم
دعوة 1000 من غير المسلمين إلى الإسلام</t>
  </si>
  <si>
    <t>خطة إدارة الوسائل الدعوية</t>
  </si>
  <si>
    <t xml:space="preserve">رؤية </t>
  </si>
  <si>
    <t>رصد وتوثيق المبادرات المتعلقة بإدارتي التطوع والبرامج النوعية فيما يخص رؤية 2030 وإصدار تقارير بذلك للجهات المعنية</t>
  </si>
  <si>
    <t>مواكبة رؤية 2030 
تصميم مبادرات تحقق مواكبة الرؤية ومبادراتها والتي تتقاطع مع عمل الجمعية</t>
  </si>
  <si>
    <t xml:space="preserve">أصحاب المصلحة
المانحين
رجال أعمال </t>
  </si>
  <si>
    <t xml:space="preserve">سنة </t>
  </si>
  <si>
    <t xml:space="preserve">إصدار عدد 4 تقارير مواكبة برؤية 2030 </t>
  </si>
  <si>
    <t xml:space="preserve">تحسين الصورة الذهينة للجمعية
مواكبة الجمعية لبرامج الرؤية 2030 </t>
  </si>
  <si>
    <t xml:space="preserve">إصدار عدد 6 تقارير مواكبة برؤية 2030 </t>
  </si>
  <si>
    <t xml:space="preserve">بناء شراكات فاعلة استراتيجية ذات صلة بأهداف الجمعية تساهم في تحقيق الصورة الذهنية للجمعية </t>
  </si>
  <si>
    <t>بناء علاقات فعالة مع المعنيين ذات قيمة مضافة لتعزيز السمعة المؤسسية</t>
  </si>
  <si>
    <t xml:space="preserve">الشركاء الاستراتيجين
الشركاء التشغيلين </t>
  </si>
  <si>
    <t xml:space="preserve">عدد الشركاء 1 استراتيجية </t>
  </si>
  <si>
    <t>شراكات استراتيجية فاعلة ذات أثر مستدام</t>
  </si>
  <si>
    <t>عدد المشاهدات لمنصات الجمعية الإعلامية</t>
  </si>
  <si>
    <t xml:space="preserve">بصمة </t>
  </si>
  <si>
    <t xml:space="preserve">النشر الإعلامي للبرامج والأنشطة التنفيذية للجمعية وإبرازها على وسائل التواصل الاجتماعي المتنوعة </t>
  </si>
  <si>
    <t xml:space="preserve">الظهور الإعلامي على شرائح متنوعة للاستفادة من برامج الجمعية </t>
  </si>
  <si>
    <t xml:space="preserve">عموم المجتمع </t>
  </si>
  <si>
    <t>عدد المشاهدات 1000000</t>
  </si>
  <si>
    <t>توثيق علاقة المجتمع بالجمعية</t>
  </si>
  <si>
    <t>نسبة جودة المنتجات الإعلامية الصادرة من الجمعية</t>
  </si>
  <si>
    <t xml:space="preserve">تقوية الترابط بين الجمعية وأصحاب المصلحة والمستفيدين لأنشطة وبرامج الجمعية وتزويدهم بالتقارير اللازمة </t>
  </si>
  <si>
    <t xml:space="preserve"> المساهمة في دعم الربط والتكامل  مع أصحاب الصملحة والمستفيدين </t>
  </si>
  <si>
    <t xml:space="preserve">المستفييدن/الزوار
أصحاب المصلحة </t>
  </si>
  <si>
    <t xml:space="preserve">نسبة الرضا : 100%
عدد الزوار أفراد: 30 زائر
عدد الزوار كجهات: 10 </t>
  </si>
  <si>
    <t xml:space="preserve">تعميق التواصل مع المستفيدين وأصحاب المصلحة </t>
  </si>
  <si>
    <t>استقطاب واستثمار الكفاءات البشرية
(التطوع)</t>
  </si>
  <si>
    <t xml:space="preserve">عدد الفرص التطوعية المنفذة </t>
  </si>
  <si>
    <t xml:space="preserve">تطوع معنا </t>
  </si>
  <si>
    <t xml:space="preserve">تصميم فرص تطوعية أو مبادرات تطوعية يتم استقبال المتطوعين فيها وتسجيلهم للعمل على تنفيذ العمل التطوعي </t>
  </si>
  <si>
    <t xml:space="preserve">زيادة عدد الفرص التطوعية </t>
  </si>
  <si>
    <t xml:space="preserve">المتطوعين </t>
  </si>
  <si>
    <t xml:space="preserve">60 فرصة تطوعية متنوعة </t>
  </si>
  <si>
    <t>نشر وتمكين الشباب من ممارسة التطوع
تعزيز شعور التطوع وأثرة في نفوس المشاركين</t>
  </si>
  <si>
    <t xml:space="preserve">المساهمة في تخفيض هيكل التكاليف عبر الفرص التطوعية </t>
  </si>
  <si>
    <t xml:space="preserve">الجمعية </t>
  </si>
  <si>
    <t>10 % من خفض التكاليف</t>
  </si>
  <si>
    <t>نسبة الفرص التطوعية المنفذة</t>
  </si>
  <si>
    <t xml:space="preserve">100% نسبة تنفيذ الفرص التطوعية </t>
  </si>
  <si>
    <t>تحقيق الاستدامة المالية
(التسويق)</t>
  </si>
  <si>
    <t>عدد المصادر الدخل (المالية) الثابتة الجديدة</t>
  </si>
  <si>
    <t xml:space="preserve">وقف الخمرة </t>
  </si>
  <si>
    <t xml:space="preserve">إنشاء وقف الخمرة بمساحة محددة وفق التصميم الهندسي </t>
  </si>
  <si>
    <t xml:space="preserve">زيادة المصادر المالية الثابتة </t>
  </si>
  <si>
    <t xml:space="preserve">عدد المصادر الثابتة 1 </t>
  </si>
  <si>
    <t xml:space="preserve">استدامة مالية للجمعية في برامجها </t>
  </si>
  <si>
    <t xml:space="preserve">خطة إدارة العلاقات العامة </t>
  </si>
  <si>
    <t>منصة رقمية تساعد على  إدارة ومتابعة وتطوير عمل اكاديمية بصيرة للمسلم الجديد والجاليات ورصد أنشطة الدعاة و تعرض تقارير عن المستهدفات الشهرية.</t>
  </si>
  <si>
    <t>منصة رقمية احترافية للدعوة إلى الله للجاليات</t>
  </si>
  <si>
    <t>سنة</t>
  </si>
  <si>
    <t>3000 مهتدي جديد إلى الإسلام
1500 مسلم مهتدي مستفيد من المنصة</t>
  </si>
  <si>
    <t>إيصال رسالة الإسلام إلى أكبر عدد من غير المسلمين 
اعانة المهتدين على الثبات على دينهم والاجابة على استفساراتهم</t>
  </si>
  <si>
    <t xml:space="preserve">منصة أداء </t>
  </si>
  <si>
    <t>منصة رقمية تمكن من  إعداد ومتابعة الأداء التشغيلي للجمعية</t>
  </si>
  <si>
    <t>إدارة الجمعية</t>
  </si>
  <si>
    <t>إدارة فاعلة لخطط الجمعية</t>
  </si>
  <si>
    <t>مبادرة نوعية تستهدف المسلم الجديد، من خلال توفير أجهزة لوحية مزودة بتقنيات الذكاء الصناعي، تسهل عملية التعلم وممارسة العبادات بطرق ميسرة وممتعة وبلغات متعددة.</t>
  </si>
  <si>
    <t>رعاية المسلمين الجدد ومتابعتهم</t>
  </si>
  <si>
    <t>المسلم الجديد – الكفلاء وأصحاب الاعمال – الجمعيات الدعوية</t>
  </si>
  <si>
    <t>1-	توفير 1500 ألف جهاز لوحي يعمل بالذكاء الصناعي لتعليم ومتابعة المسلمين الجدد
2-	منصة سحابية تجمع الدعاة وطلابهم
3-	فريق تقني دعوي يشغل ويدير المبادرة باحترافية وكفاءة
4-	محتوى علمي رقمي يجمع كل ما يهم المسلم الجديد في حياته الدينية والاجتماعية</t>
  </si>
  <si>
    <t>1-	مسلم جديد ممارس لتعاليم الإسلام وثابت عليها
2-	بيئة سحابية تعليمية اجتماعية تجمع المسلمين الجدد والدعاة</t>
  </si>
  <si>
    <t>أتمتت العمليات الداخلية في الجمعية ، وتطوير المنصات الرقمية</t>
  </si>
  <si>
    <t>إدارة الجاليات
إدارة الجودة</t>
  </si>
  <si>
    <t xml:space="preserve">عمليات جديد تلبي الاحتياجات التشغيلية </t>
  </si>
  <si>
    <t>تحسين وتطوير طريقة العمل</t>
  </si>
  <si>
    <t>نسبة رضا المستفيدين عن المنصات والخدمات الالكترونية</t>
  </si>
  <si>
    <t xml:space="preserve">خطة إدارة الموارد البشرية </t>
  </si>
  <si>
    <t>بناء فريق عمل ذي كفاءة وفاعلية عالية</t>
  </si>
  <si>
    <t xml:space="preserve">مبادرة تهدف إلى بناء وتطوير موظفي الجمعية في المهارات الاستراتيجية المعتمدة في خطة الجمعية  وموائمتها مع الهيكلة والأوصاف الوظيفية  </t>
  </si>
  <si>
    <t>بناء وتطوير موظفي الجمعية في المهارات الاستراتيجية</t>
  </si>
  <si>
    <t>منسوبي الجمعية من موظفين ومتطوعين</t>
  </si>
  <si>
    <t xml:space="preserve">10 أشهر </t>
  </si>
  <si>
    <t xml:space="preserve">تقديم دورتين تدريبية في المهارات الاستراتيجي </t>
  </si>
  <si>
    <t>ارتفاع مستوى المهارات الاستراتيجية لدى موظفي الجمعية</t>
  </si>
  <si>
    <t>عدد الدورات التطويرية المنفذة</t>
  </si>
  <si>
    <t>مبادرة تهدف إلى بناء وتمكين قدرات موظفي الصف الثاني ، من خلال برامج تدريبية وفعاليات إثرائية ومهام أدائية وزيارات ميدانية لتمكينهم من تملك المهارات القيادية والتخصصية اللازمة لهم في مهامهم</t>
  </si>
  <si>
    <t>بناء وتمكين قدرات الصف الثاني في الجمعية</t>
  </si>
  <si>
    <t>الصف الثاني في الجمعية</t>
  </si>
  <si>
    <t xml:space="preserve">تطوير 5 موظفين </t>
  </si>
  <si>
    <t>ارتفاع مستوى كفاءة وفاعلية موظفي الصف الثاني</t>
  </si>
  <si>
    <t xml:space="preserve">بيئة جاذبة </t>
  </si>
  <si>
    <t>مبادرة تهدف إلى تطوير بيئة عمل جاذبة لمنسوبي الجمعية من خلال حصر واستكمال التجهيزات في بيئة العمل، وتنظيم لقاءات اجتماعية ، وباقة حوافز ومزايا وخدمات إضافية  تسهم في رفع مستوى جاهزية وجاذبية بيئة العمل في الجمعية</t>
  </si>
  <si>
    <t xml:space="preserve">تطوير بيئة العمل </t>
  </si>
  <si>
    <t xml:space="preserve">منسوبي الجمعية </t>
  </si>
  <si>
    <t>تجهيز وتطوير 3 مكاتب إدارية (مدراء الإدارات)</t>
  </si>
  <si>
    <t>بيئة عمل محفزة</t>
  </si>
  <si>
    <t>عدد الخدمات الإضافية المقدمة للعاملين</t>
  </si>
  <si>
    <t>درجة مطابقة تطبيق معايير التميز EFQM</t>
  </si>
  <si>
    <t>مشروع تطبيق معايير التميز المؤسسي والجودة على أعمال وإجراءات الجمعية من خلال المنهجيات المحكمة والتطبيق المتقن والتحسين المستمر</t>
  </si>
  <si>
    <t>تحقيق التميز المؤسسي في منظومة العمل في الجمعية</t>
  </si>
  <si>
    <t>عمل منظم ملموس في إجراءات الجمعية من المدخلات إلى المخرجات</t>
  </si>
  <si>
    <t>1.الإرتقاء بسمعة جمعيات الدعوة 2.وتحقيق القدوة لبقية الجمعيات
3. تحقيق الرضا الذاتي عن النفس</t>
  </si>
  <si>
    <t>عدد المسابقات التي تمت المشاركة فيها</t>
  </si>
  <si>
    <t>فرص</t>
  </si>
  <si>
    <t>مشروع متابعة فرص التحسين الواردة في التقرير التعقيبي وتطويرها واغلاقها</t>
  </si>
  <si>
    <t>تحليل التقرير التعقيبي وتطوير العمل من خلال معالجة فرص التحسين</t>
  </si>
  <si>
    <t>1. عمل منظم ملموس في إجراءات الجمعية من المدخلات إلى المخرجات
2. تفعيل التقرير التعقيبي وتحقيق الثمرة من الحصول عليه</t>
  </si>
  <si>
    <t>تنافس</t>
  </si>
  <si>
    <t>مشروع مشاركة الجمعية في مسابقات التميز المؤسسي المحلية والاستعداد لها بكفاءة</t>
  </si>
  <si>
    <t>المنافسة المتميزة باسم الجمعية</t>
  </si>
  <si>
    <t>المشاركة في مسابقة واحدة على الأقل</t>
  </si>
  <si>
    <t>الإرتقاء بالمستوى الإداري والفني للجمعية</t>
  </si>
  <si>
    <t>عدد الجوائز التي تم الحصول عليها</t>
  </si>
  <si>
    <t>مشروع تصميم خطة منمذجة لتطبيق معايير الحوكمة وممارساتها في واقع عمل الجمعية وحصر الشواهد عليها لتحقيق أعلى مستوى من الجاهزية للتقيم</t>
  </si>
  <si>
    <t>الحصول على أعلى الدرجات في تقييمات الحوكمة</t>
  </si>
  <si>
    <t>تقييم متميز للجمعية بما لا يقل عن 95%</t>
  </si>
  <si>
    <t>عدد المبادرات المنفذة لتعزيز القيم</t>
  </si>
  <si>
    <t>فعاليات متنوعة تطبق داخل الجمعية للتعريف والتعزيز بالقيم الاستراتيجية للجمعية</t>
  </si>
  <si>
    <t>تعزيز القيم الاستراتيجية لفريق العمل في الجمعية</t>
  </si>
  <si>
    <t xml:space="preserve">تقديم 3 لقاءات اجتماعية لموظفي الجمعية </t>
  </si>
  <si>
    <t>ارتفاع مستوى جاهزية وجاذبية بيئة العمل</t>
  </si>
  <si>
    <t>نسبة التزام العاملين بقيم الجمعية</t>
  </si>
  <si>
    <t>خطة إدارة الجودة والتميز المؤسسي</t>
  </si>
  <si>
    <t>خطة إدارة الأوقاف</t>
  </si>
  <si>
    <t xml:space="preserve">المجموع </t>
  </si>
  <si>
    <t>مصاريف الأنشطة المباشرة</t>
  </si>
  <si>
    <t>مصاريف الأنشطة غير المباشرة (المحملة)</t>
  </si>
  <si>
    <t>الموازنة التقديرية</t>
  </si>
  <si>
    <t>العجز</t>
  </si>
  <si>
    <t>الفائض</t>
  </si>
  <si>
    <t>الإيرادات المتحققة</t>
  </si>
  <si>
    <t>المصاريف</t>
  </si>
  <si>
    <t xml:space="preserve">الإدارات التشغيلية المساندة </t>
  </si>
  <si>
    <t xml:space="preserve">خطة إدارة الحوار الالكتروني </t>
  </si>
  <si>
    <t>الرواتب المباشرة</t>
  </si>
  <si>
    <t>الرواتب المحملة(غير المباشرة)</t>
  </si>
  <si>
    <t>بدل طبيعة عمل</t>
  </si>
  <si>
    <t>إدارات
البرامج والأنشطة
المباشرة</t>
  </si>
  <si>
    <t>إدارة الدعوة الالكترونية</t>
  </si>
  <si>
    <t xml:space="preserve">إجمالي الرواتب </t>
  </si>
  <si>
    <t>إدارة الدعوة الالكتروني</t>
  </si>
  <si>
    <t>إجمالي الرواتب</t>
  </si>
  <si>
    <t>تكلفة المبادرات والرواتب 2025</t>
  </si>
  <si>
    <t>النسب%</t>
  </si>
  <si>
    <t>الإجمالي</t>
  </si>
  <si>
    <t>مراكز التكلفة</t>
  </si>
  <si>
    <t>تكلفة التشغيل المباشرة وغير المباشرة</t>
  </si>
  <si>
    <t xml:space="preserve">ترجمة محتوى موقع البطاقه الدعوي وهو من المواقع الرائده في مجال التصاميم الدعويه والتي اعتنت بتقديم آيات من كتاب الله وأحاديث نبوية صحيحه وفتاوى كبار العلماء على هيئه بطاقات ذات تصاميم بسيطه يستطيع من خلالها المستخدم العادي التعرف على معنى الحديث وحفظه ونشره عبر وسائل التواصل المختلفه </t>
  </si>
  <si>
    <t>موازنة عام 2025 م</t>
  </si>
  <si>
    <t>تكلفة الرواتب والمبادرات</t>
  </si>
  <si>
    <t xml:space="preserve">علمني ديني </t>
  </si>
  <si>
    <t>ملتقى الأسرة الأسبوعي</t>
  </si>
  <si>
    <t>برنامج أفق</t>
  </si>
  <si>
    <t>برنامج لتعليم المسلمين الجدد وتوعيتهم ومتابعتهم لتثبيتهم على الإسلام ونشر العلم النافع في أوساط الجاليات المسلمة بشتى اللغات والجنسيات</t>
  </si>
  <si>
    <t xml:space="preserve">ملتقى دعوي توعوي موجه للأسرة كاملة لترسيخ القيم الإسلامية لدى جميع أفراد الاسرة وإيصال العلم النافع وفق فهم السلف الصالح </t>
  </si>
  <si>
    <t xml:space="preserve">برنامج دعوي للارتقاء بالمستوى العلمي والتوعوي لدى الفتيات </t>
  </si>
  <si>
    <t>برنامج الحوار الإلكتروني</t>
  </si>
  <si>
    <t xml:space="preserve">برنامج توعية العمالة المنزلية </t>
  </si>
  <si>
    <t xml:space="preserve">لقاءات المعايدة </t>
  </si>
  <si>
    <t>برنامج معايدة يهدف لزيادة الترابط الاخوي بين حديثي الإسلام وعموم المسلمين من مختلف الجنسيات يتخلله تقديم الهدايا العينية والمسابقات الثقافية وتقديم الوجبات خلال موسم العيدين.</t>
  </si>
  <si>
    <t xml:space="preserve">برنامج حامل المسك </t>
  </si>
  <si>
    <t xml:space="preserve">برنامج يعني بتوعية العمالة المنزلية كالسائق والخادمة والحارس والعمال المنزلي بمختلف اللغات والجنسيات لتبصيرهم بأمور دينهم ودعوة غير المسلمين منهم الى الاسلام </t>
  </si>
  <si>
    <t>برنامج توعوي وإرشادي يعني بتحقيق الحصانة من الافكار الهدامة والعمل على تحقيق الوعي من مخاطر الانحراف الفكري من خلال القاء الدروس والمحاضرات والمقاطع الاعلامية وإشراكهم في الاعمال التطوعية </t>
  </si>
  <si>
    <t>تعظيم قدر الصلاة</t>
  </si>
  <si>
    <t>برنامج المسابقات الدينية</t>
  </si>
  <si>
    <t>برنامج دعوي يستقبل استفسارات الراغبين في التعرف على الإسلام عبر شبكات التواصل الاجتماعي المتنوعة ويتم ربطهم بالمترجمين الرسميين لدعوتهم إلى الإسلام وتعليمهم بعد إسلامهم</t>
  </si>
  <si>
    <t xml:space="preserve">حاليا لا يوجد </t>
  </si>
  <si>
    <t xml:space="preserve">موقع جمع التبرعات الالكتروني
</t>
  </si>
  <si>
    <t xml:space="preserve">1-دعوة غير المسلمين إلى الإسلام 
2- تعليم المسلمين الجدد أمور الدين 
3- توعية الجاليات المسلمة وتصحيح المفاهيم الخاطئة لديهم </t>
  </si>
  <si>
    <t>1- ترسيخ القيم الإسلامية .
2- نشر العلم النافع .</t>
  </si>
  <si>
    <t xml:space="preserve">1- نشر العلم النافع لدى الفتيات .
2- تعزيز القيم الإسلامية .
3- الاعتزاز بالهوية الإسلامية.
</t>
  </si>
  <si>
    <t>دعاة الجمعية</t>
  </si>
  <si>
    <t>حديثي الإسلام</t>
  </si>
  <si>
    <t>الجاليات</t>
  </si>
  <si>
    <t>النساء</t>
  </si>
  <si>
    <t>الشباب</t>
  </si>
  <si>
    <t>1- زيادة الترابط الاخوي بين المسلمين 
2- تثبيت المسلمين الجدد وإدخال السرور عليهم
3- ربطهم بالجمعية لمتابعة تعليمهم</t>
  </si>
  <si>
    <t xml:space="preserve">1- حماية الشباب من خطر الفكر الضال .
2- تحقيق الوعي بأهمية لزوم المنهج القويم وفق فهم السلف الصالح.
3- الاعتزاز بالهوية والقيم الإسلامية </t>
  </si>
  <si>
    <t xml:space="preserve">1- نشر العلم النافع .
2- تصحيح المفاهيم الخاطئة .
3- ترسيخ العقيدة الصحيحة 
</t>
  </si>
  <si>
    <t xml:space="preserve">سلسلة مسابقات علمية موجه للعرب والجاليات رجالا ونساء </t>
  </si>
  <si>
    <t>الحوار الالكتروني</t>
  </si>
  <si>
    <t>حامل المسك</t>
  </si>
  <si>
    <t>المستهدف</t>
  </si>
  <si>
    <t>توعية 1000 شاب ترسيخ 3 قيم كبرى</t>
  </si>
  <si>
    <t xml:space="preserve">خطة البرامج لعام 2025 
لجمعية شرق جدة الأهلية للدعوة والإرشاد وتوعية الجاليات 
بمنطقة مكة المكرمة </t>
  </si>
  <si>
    <r>
      <t xml:space="preserve">هي مبادرة تهدف إلى تقديم خدمات الوسائل الدعوية والزيارات الميدانية للعمالة المنزلية من مسلمين وغير مسلمين من خلال استقبال طلباتهم عبر رقم تواصل مخصص (واتس آب ، رسائل نصية ، والاتصال المباشر) </t>
    </r>
    <r>
      <rPr>
        <sz val="11"/>
        <color rgb="FF404040"/>
        <rFont val="Arial"/>
        <family val="2"/>
        <scheme val="minor"/>
      </rPr>
      <t>وتقديم الخدمات لهم .</t>
    </r>
  </si>
  <si>
    <r>
      <t xml:space="preserve">هي مبادرة تهدف إلى تقديم خدمات  الدعوة الى الله عبر وسائل دعوية وحوارات مباشرة وزيارة ميدانية لهذه الفئة من فئات المجتمع </t>
    </r>
    <r>
      <rPr>
        <sz val="11"/>
        <color rgb="FF404040"/>
        <rFont val="Arial"/>
        <family val="2"/>
        <scheme val="minor"/>
      </rPr>
      <t xml:space="preserve"> وتقديم هدايا لهم وتقديم الرعاية لهم بعد اسلامهم .</t>
    </r>
  </si>
  <si>
    <r>
      <t>هي مبادرة تهدف إلى تقديم خدمات  الدعوة الى الله عبر وسائل دعوية وحوارات مباشرة وزيارة ميدانية لهذه الفئة من فئات المجتمع المنسية</t>
    </r>
    <r>
      <rPr>
        <sz val="11"/>
        <color rgb="FF404040"/>
        <rFont val="Arial"/>
        <family val="2"/>
        <scheme val="minor"/>
      </rPr>
      <t xml:space="preserve"> وتقديم هدايا لهم .</t>
    </r>
  </si>
  <si>
    <r>
      <t xml:space="preserve">بناء وتعزيز الهوية والقيم الإسلامية لدى الشباب
</t>
    </r>
    <r>
      <rPr>
        <sz val="11"/>
        <color rgb="FFFF0000"/>
        <rFont val="Arial"/>
        <family val="2"/>
        <scheme val="minor"/>
      </rPr>
      <t xml:space="preserve">
</t>
    </r>
  </si>
  <si>
    <r>
      <rPr>
        <sz val="11"/>
        <rFont val="Arial"/>
        <family val="2"/>
        <scheme val="minor"/>
      </rPr>
      <t>إقامة رحلات إيمانية تربوية لفئة فاقدي الأبوين للحرمين الشريفين</t>
    </r>
    <r>
      <rPr>
        <sz val="11"/>
        <color rgb="FFFF0000"/>
        <rFont val="Arial"/>
        <family val="2"/>
        <scheme val="minor"/>
      </rPr>
      <t xml:space="preserve"> </t>
    </r>
  </si>
  <si>
    <t>مصاريف الحوكمة</t>
  </si>
  <si>
    <t>موازنة عام 2026 م</t>
  </si>
  <si>
    <t>إجمالي الموازنة التقديرية 2026 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</si>
</sst>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 _ر_._س_._‏_-;\-* #,##0\ _ر_._س_._‏_-;_-* &quot;-&quot;\ _ر_._س_._‏_-;_-@_-"/>
    <numFmt numFmtId="165" formatCode="_-* #,##0.00\ _ر_._س_._‏_-;\-* #,##0.00\ _ر_._س_._‏_-;_-* &quot;-&quot;??\ _ر_._س_._‏_-;_-@_-"/>
    <numFmt numFmtId="166" formatCode="_-* #,##0\ _ر_._س_._‏_-;\-* #,##0\ _ر_._س_._‏_-;_-* &quot;-&quot;??\ _ر_._س_._‏_-;_-@_-"/>
    <numFmt numFmtId="167" formatCode="0_ ;\-0\ "/>
    <numFmt numFmtId="168" formatCode="#,##0_ ;\-#,##0\ "/>
  </numFmts>
  <fonts count="37" x14ac:knownFonts="1">
    <font>
      <sz val="11"/>
      <color theme="1"/>
      <name val="Arial"/>
      <family val="2"/>
      <charset val="178"/>
      <scheme val="minor"/>
    </font>
    <font>
      <sz val="11"/>
      <color theme="1"/>
      <name val="Arial"/>
      <family val="2"/>
      <charset val="178"/>
      <scheme val="minor"/>
    </font>
    <font>
      <b/>
      <sz val="12"/>
      <color indexed="8"/>
      <name val="Arabic Transparent"/>
      <charset val="178"/>
    </font>
    <font>
      <sz val="12"/>
      <color indexed="8"/>
      <name val="Arabic Transparent"/>
      <charset val="178"/>
    </font>
    <font>
      <b/>
      <sz val="11"/>
      <color theme="1"/>
      <name val="Arial"/>
      <family val="2"/>
      <scheme val="minor"/>
    </font>
    <font>
      <sz val="28"/>
      <color indexed="8"/>
      <name val="Arabic Transparent"/>
      <charset val="178"/>
    </font>
    <font>
      <sz val="8"/>
      <name val="Arial"/>
      <family val="2"/>
      <charset val="178"/>
      <scheme val="minor"/>
    </font>
    <font>
      <sz val="11"/>
      <color theme="1"/>
      <name val="Arial"/>
      <family val="2"/>
      <scheme val="minor"/>
    </font>
    <font>
      <b/>
      <sz val="11"/>
      <color theme="1"/>
      <name val="Arial"/>
      <family val="2"/>
      <charset val="178"/>
      <scheme val="minor"/>
    </font>
    <font>
      <b/>
      <sz val="48"/>
      <color theme="9" tint="-0.249977111117893"/>
      <name val="Arial"/>
      <family val="2"/>
      <scheme val="minor"/>
    </font>
    <font>
      <b/>
      <sz val="28"/>
      <color indexed="8"/>
      <name val="Arabic Transparent"/>
      <charset val="178"/>
    </font>
    <font>
      <b/>
      <sz val="24"/>
      <name val="Calibri"/>
      <family val="2"/>
    </font>
    <font>
      <b/>
      <sz val="24"/>
      <color theme="1" tint="0.24994659260841701"/>
      <name val="Calibri"/>
      <family val="2"/>
    </font>
    <font>
      <b/>
      <sz val="24"/>
      <color theme="1"/>
      <name val="Calibri"/>
      <family val="2"/>
    </font>
    <font>
      <b/>
      <sz val="28"/>
      <color theme="1" tint="0.24994659260841701"/>
      <name val="Calibri"/>
      <family val="2"/>
    </font>
    <font>
      <sz val="12"/>
      <name val="Arabic Transparent"/>
      <charset val="178"/>
    </font>
    <font>
      <sz val="11"/>
      <color theme="1" tint="0.24994659260841701"/>
      <name val="Times New Roman"/>
      <family val="2"/>
      <scheme val="major"/>
    </font>
    <font>
      <sz val="12"/>
      <color rgb="FFFF0000"/>
      <name val="Arabic Transparent"/>
      <charset val="178"/>
    </font>
    <font>
      <sz val="11"/>
      <name val="Arial"/>
      <family val="2"/>
      <charset val="178"/>
      <scheme val="minor"/>
    </font>
    <font>
      <sz val="14"/>
      <color indexed="8"/>
      <name val="Arabic Transparent"/>
      <charset val="178"/>
    </font>
    <font>
      <sz val="16"/>
      <color theme="1"/>
      <name val="Arial"/>
      <family val="2"/>
      <charset val="178"/>
      <scheme val="minor"/>
    </font>
    <font>
      <b/>
      <sz val="18"/>
      <name val="Arial"/>
      <family val="2"/>
      <scheme val="minor"/>
    </font>
    <font>
      <b/>
      <sz val="18"/>
      <name val="Arial"/>
      <family val="2"/>
    </font>
    <font>
      <b/>
      <sz val="28"/>
      <color theme="1" tint="0.24994659260841701"/>
      <name val="Calibri"/>
      <family val="2"/>
    </font>
    <font>
      <b/>
      <sz val="24"/>
      <color theme="1" tint="0.24994659260841701"/>
      <name val="Calibri"/>
      <family val="2"/>
    </font>
    <font>
      <b/>
      <sz val="24"/>
      <color theme="1"/>
      <name val="Calibri"/>
      <family val="2"/>
    </font>
    <font>
      <b/>
      <sz val="24"/>
      <color rgb="FFFF0000"/>
      <name val="Calibri"/>
      <family val="2"/>
    </font>
    <font>
      <sz val="11"/>
      <color indexed="8"/>
      <name val="Arabic Transparent"/>
      <charset val="178"/>
    </font>
    <font>
      <sz val="11"/>
      <name val="Arial"/>
      <family val="2"/>
      <scheme val="minor"/>
    </font>
    <font>
      <sz val="11"/>
      <color indexed="8"/>
      <name val="Arial"/>
      <family val="2"/>
      <charset val="178"/>
      <scheme val="minor"/>
    </font>
    <font>
      <sz val="11"/>
      <color theme="0"/>
      <name val="Arial"/>
      <family val="2"/>
      <charset val="178"/>
      <scheme val="minor"/>
    </font>
    <font>
      <sz val="11"/>
      <color rgb="FF404040"/>
      <name val="Arial"/>
      <family val="2"/>
      <scheme val="minor"/>
    </font>
    <font>
      <sz val="11"/>
      <color theme="8"/>
      <name val="Arial"/>
      <family val="2"/>
      <scheme val="minor"/>
    </font>
    <font>
      <sz val="11"/>
      <color rgb="FF000000"/>
      <name val="Arial"/>
      <family val="2"/>
      <scheme val="minor"/>
    </font>
    <font>
      <sz val="11"/>
      <color rgb="FFFF0000"/>
      <name val="Arial"/>
      <family val="2"/>
      <scheme val="minor"/>
    </font>
    <font>
      <sz val="14"/>
      <color rgb="FF000000"/>
      <name val="Arial"/>
      <family val="2"/>
      <scheme val="minor"/>
    </font>
    <font>
      <sz val="11"/>
      <color rgb="FFFFFF00"/>
      <name val="Arial"/>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49998474074526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7" tint="0.7999816888943144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rgb="FFFFE699"/>
        <bgColor rgb="FF000000"/>
      </patternFill>
    </fill>
    <fill>
      <patternFill patternType="solid">
        <fgColor theme="9" tint="0.79998168889431442"/>
        <bgColor rgb="FFDDEBF7"/>
      </patternFill>
    </fill>
    <fill>
      <patternFill patternType="solid">
        <fgColor theme="9" tint="0.79998168889431442"/>
        <bgColor rgb="FF000000"/>
      </patternFill>
    </fill>
    <fill>
      <patternFill patternType="solid">
        <fgColor theme="8" tint="0.79998168889431442"/>
        <bgColor rgb="FF000000"/>
      </patternFill>
    </fill>
    <fill>
      <patternFill patternType="solid">
        <fgColor theme="9" tint="0.79998168889431442"/>
        <bgColor rgb="FFF2F2F2"/>
      </patternFill>
    </fill>
    <fill>
      <patternFill patternType="solid">
        <fgColor theme="9" tint="0.79998168889431442"/>
        <bgColor rgb="FFFFFFFF"/>
      </patternFill>
    </fill>
    <fill>
      <patternFill patternType="solid">
        <fgColor theme="8" tint="0.59999389629810485"/>
        <bgColor indexed="64"/>
      </patternFill>
    </fill>
    <fill>
      <patternFill patternType="solid">
        <fgColor rgb="FFFF000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style="thin">
        <color rgb="FF000000"/>
      </left>
      <right/>
      <top style="thin">
        <color rgb="FF000000"/>
      </top>
      <bottom style="thin">
        <color rgb="FF000000"/>
      </bottom>
      <diagonal/>
    </border>
    <border>
      <left style="thin">
        <color indexed="64"/>
      </left>
      <right style="thin">
        <color indexed="64"/>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7">
    <xf numFmtId="0" fontId="0" fillId="0" borderId="0"/>
    <xf numFmtId="165" fontId="1" fillId="0" borderId="0" applyFont="0" applyFill="0" applyBorder="0" applyAlignment="0" applyProtection="0"/>
    <xf numFmtId="0" fontId="1" fillId="8" borderId="0" applyNumberFormat="0" applyBorder="0" applyAlignment="0" applyProtection="0"/>
    <xf numFmtId="0" fontId="7" fillId="0" borderId="0"/>
    <xf numFmtId="9"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Protection="0">
      <alignment vertical="center"/>
    </xf>
  </cellStyleXfs>
  <cellXfs count="322">
    <xf numFmtId="0" fontId="0" fillId="0" borderId="0" xfId="0"/>
    <xf numFmtId="0" fontId="3" fillId="0" borderId="0" xfId="0" applyFont="1" applyAlignment="1">
      <alignment horizontal="center" vertical="center"/>
    </xf>
    <xf numFmtId="0" fontId="3" fillId="4" borderId="0" xfId="0" applyFont="1" applyFill="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7" fillId="0" borderId="0" xfId="0" applyFont="1"/>
    <xf numFmtId="0" fontId="4" fillId="0" borderId="0" xfId="0" applyFont="1" applyAlignment="1">
      <alignment horizontal="center" vertical="center" wrapText="1"/>
    </xf>
    <xf numFmtId="0" fontId="4" fillId="4" borderId="0" xfId="0" applyFont="1" applyFill="1" applyAlignment="1">
      <alignment horizontal="center" vertical="center"/>
    </xf>
    <xf numFmtId="0" fontId="7" fillId="4" borderId="0" xfId="0" applyFont="1" applyFill="1"/>
    <xf numFmtId="0" fontId="10" fillId="0" borderId="0" xfId="0" applyFont="1" applyAlignment="1">
      <alignment horizontal="center" vertical="center"/>
    </xf>
    <xf numFmtId="0" fontId="8" fillId="0" borderId="0" xfId="0" applyFont="1"/>
    <xf numFmtId="0" fontId="11" fillId="6" borderId="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2" fillId="4" borderId="1"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right" vertical="center" wrapText="1" readingOrder="2"/>
      <protection locked="0"/>
    </xf>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xf>
    <xf numFmtId="0" fontId="14" fillId="4" borderId="3" xfId="0" applyFont="1" applyFill="1" applyBorder="1" applyAlignment="1" applyProtection="1">
      <alignment horizontal="center" vertical="center" wrapText="1"/>
      <protection locked="0"/>
    </xf>
    <xf numFmtId="0" fontId="14" fillId="4" borderId="10" xfId="0" applyFont="1" applyFill="1" applyBorder="1" applyAlignment="1">
      <alignment horizontal="center" vertical="center" wrapText="1"/>
    </xf>
    <xf numFmtId="0" fontId="14" fillId="4" borderId="10"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readingOrder="2"/>
      <protection locked="0"/>
    </xf>
    <xf numFmtId="10" fontId="7" fillId="4" borderId="0" xfId="0" applyNumberFormat="1" applyFont="1" applyFill="1"/>
    <xf numFmtId="0" fontId="12" fillId="4" borderId="2" xfId="0" applyFont="1" applyFill="1" applyBorder="1" applyAlignment="1" applyProtection="1">
      <alignment horizontal="center" vertical="center"/>
      <protection locked="0"/>
    </xf>
    <xf numFmtId="0" fontId="12" fillId="4" borderId="5" xfId="0" applyFont="1" applyFill="1" applyBorder="1" applyAlignment="1" applyProtection="1">
      <alignment horizontal="center" vertical="center"/>
      <protection locked="0"/>
    </xf>
    <xf numFmtId="0" fontId="0" fillId="11" borderId="0" xfId="0" applyFill="1" applyAlignment="1">
      <alignment horizontal="center"/>
    </xf>
    <xf numFmtId="166" fontId="3" fillId="0" borderId="0" xfId="0" applyNumberFormat="1" applyFont="1" applyAlignment="1">
      <alignment horizontal="center" vertical="center"/>
    </xf>
    <xf numFmtId="1" fontId="3" fillId="0" borderId="0" xfId="0" applyNumberFormat="1" applyFont="1" applyAlignment="1">
      <alignment horizontal="center" vertical="center"/>
    </xf>
    <xf numFmtId="164" fontId="3" fillId="0" borderId="0" xfId="0" applyNumberFormat="1" applyFont="1" applyAlignment="1">
      <alignment horizontal="center" vertical="center"/>
    </xf>
    <xf numFmtId="0" fontId="3" fillId="21" borderId="1" xfId="0" applyFont="1" applyFill="1" applyBorder="1" applyAlignment="1">
      <alignment horizontal="center" vertical="center"/>
    </xf>
    <xf numFmtId="166" fontId="3" fillId="21" borderId="1" xfId="1" applyNumberFormat="1" applyFont="1" applyFill="1" applyBorder="1" applyAlignment="1">
      <alignment horizontal="center" vertical="center"/>
    </xf>
    <xf numFmtId="0" fontId="5" fillId="0" borderId="0" xfId="0" applyFont="1" applyAlignment="1">
      <alignment horizontal="center" vertical="center" readingOrder="2"/>
    </xf>
    <xf numFmtId="0" fontId="3" fillId="0" borderId="0" xfId="0" applyFont="1" applyAlignment="1">
      <alignment horizontal="center" vertical="center" readingOrder="2"/>
    </xf>
    <xf numFmtId="0" fontId="2" fillId="0" borderId="0" xfId="0" applyFont="1" applyAlignment="1">
      <alignment horizontal="center" vertical="center" readingOrder="2"/>
    </xf>
    <xf numFmtId="4" fontId="3" fillId="3" borderId="1" xfId="0" applyNumberFormat="1" applyFont="1" applyFill="1" applyBorder="1" applyAlignment="1">
      <alignment horizontal="center" vertical="center" readingOrder="2"/>
    </xf>
    <xf numFmtId="10" fontId="3" fillId="0" borderId="0" xfId="0" applyNumberFormat="1" applyFont="1" applyAlignment="1">
      <alignment horizontal="center" vertical="center"/>
    </xf>
    <xf numFmtId="0" fontId="3" fillId="3" borderId="1" xfId="0" applyFont="1" applyFill="1" applyBorder="1" applyAlignment="1">
      <alignment horizontal="center" vertical="center" readingOrder="2"/>
    </xf>
    <xf numFmtId="3" fontId="17" fillId="2" borderId="1" xfId="0" applyNumberFormat="1" applyFont="1" applyFill="1" applyBorder="1" applyAlignment="1">
      <alignment horizontal="center" vertical="center" readingOrder="1"/>
    </xf>
    <xf numFmtId="9" fontId="3" fillId="0" borderId="1" xfId="0" applyNumberFormat="1" applyFont="1" applyBorder="1" applyAlignment="1">
      <alignment horizontal="center" vertical="center"/>
    </xf>
    <xf numFmtId="3" fontId="19" fillId="0" borderId="0" xfId="0" applyNumberFormat="1" applyFont="1" applyAlignment="1">
      <alignment horizontal="center" vertical="center" readingOrder="2"/>
    </xf>
    <xf numFmtId="9" fontId="3" fillId="0" borderId="4" xfId="0" applyNumberFormat="1" applyFont="1" applyBorder="1" applyAlignment="1">
      <alignment horizontal="center" vertical="center"/>
    </xf>
    <xf numFmtId="0" fontId="3" fillId="2" borderId="1" xfId="0" applyFont="1" applyFill="1" applyBorder="1" applyAlignment="1">
      <alignment horizontal="center" vertical="center" readingOrder="2"/>
    </xf>
    <xf numFmtId="0" fontId="2" fillId="2" borderId="1" xfId="0" applyFont="1" applyFill="1" applyBorder="1" applyAlignment="1">
      <alignment horizontal="center" vertical="center" readingOrder="2"/>
    </xf>
    <xf numFmtId="0" fontId="21" fillId="0" borderId="0" xfId="0" applyFont="1" applyAlignment="1">
      <alignment horizontal="center" vertical="center"/>
    </xf>
    <xf numFmtId="164" fontId="21" fillId="0" borderId="0" xfId="0" applyNumberFormat="1" applyFont="1" applyAlignment="1">
      <alignment horizontal="center" vertical="center"/>
    </xf>
    <xf numFmtId="166" fontId="21" fillId="0" borderId="0" xfId="0" applyNumberFormat="1" applyFont="1" applyAlignment="1">
      <alignment horizontal="center" vertical="center"/>
    </xf>
    <xf numFmtId="3" fontId="22" fillId="0" borderId="0" xfId="0" applyNumberFormat="1" applyFont="1" applyAlignment="1">
      <alignment horizontal="center" vertical="center"/>
    </xf>
    <xf numFmtId="0" fontId="22" fillId="0" borderId="0" xfId="0" applyFont="1" applyAlignment="1">
      <alignment horizontal="center" vertical="center"/>
    </xf>
    <xf numFmtId="1" fontId="22" fillId="0" borderId="0" xfId="0" applyNumberFormat="1" applyFont="1" applyAlignment="1">
      <alignment horizontal="center" vertical="center"/>
    </xf>
    <xf numFmtId="0" fontId="21" fillId="0" borderId="1" xfId="3" applyFont="1" applyBorder="1" applyAlignment="1">
      <alignment horizontal="center" vertical="center"/>
    </xf>
    <xf numFmtId="164" fontId="21" fillId="0" borderId="1" xfId="1" applyNumberFormat="1" applyFont="1" applyFill="1" applyBorder="1" applyAlignment="1" applyProtection="1">
      <alignment horizontal="center" vertical="center"/>
    </xf>
    <xf numFmtId="9" fontId="21" fillId="0" borderId="1" xfId="5" applyFont="1" applyFill="1" applyBorder="1" applyAlignment="1">
      <alignment horizontal="center" vertical="center"/>
    </xf>
    <xf numFmtId="0" fontId="11" fillId="6" borderId="0" xfId="0" applyFont="1" applyFill="1" applyAlignment="1">
      <alignment horizontal="center" vertical="center" wrapText="1"/>
    </xf>
    <xf numFmtId="0" fontId="24" fillId="4" borderId="7" xfId="0" applyFont="1" applyFill="1" applyBorder="1" applyAlignment="1" applyProtection="1">
      <alignment horizontal="center" vertical="center"/>
      <protection locked="0"/>
    </xf>
    <xf numFmtId="0" fontId="24" fillId="4" borderId="7" xfId="0" applyFont="1" applyFill="1" applyBorder="1" applyAlignment="1" applyProtection="1">
      <alignment horizontal="center" vertical="center" wrapText="1"/>
      <protection locked="0"/>
    </xf>
    <xf numFmtId="0" fontId="24" fillId="4" borderId="7" xfId="0" applyFont="1" applyFill="1" applyBorder="1" applyAlignment="1" applyProtection="1">
      <alignment horizontal="center" vertical="center" wrapText="1" readingOrder="2"/>
      <protection locked="0"/>
    </xf>
    <xf numFmtId="0" fontId="25" fillId="4" borderId="12" xfId="0" applyFont="1" applyFill="1" applyBorder="1" applyAlignment="1">
      <alignment horizontal="center" vertical="center"/>
    </xf>
    <xf numFmtId="0" fontId="24" fillId="4" borderId="12" xfId="0" applyFont="1" applyFill="1" applyBorder="1" applyAlignment="1" applyProtection="1">
      <alignment horizontal="center" vertical="center"/>
      <protection locked="0"/>
    </xf>
    <xf numFmtId="0" fontId="23" fillId="4" borderId="10" xfId="0" applyFont="1" applyFill="1" applyBorder="1" applyAlignment="1">
      <alignment horizontal="center" vertical="center" wrapText="1"/>
    </xf>
    <xf numFmtId="0" fontId="25" fillId="4" borderId="7" xfId="0" applyFont="1" applyFill="1" applyBorder="1" applyAlignment="1">
      <alignment horizontal="center" vertical="center"/>
    </xf>
    <xf numFmtId="0" fontId="12" fillId="4" borderId="12" xfId="0" applyFont="1" applyFill="1" applyBorder="1" applyAlignment="1" applyProtection="1">
      <alignment horizontal="center" vertical="center"/>
      <protection locked="0"/>
    </xf>
    <xf numFmtId="166" fontId="26" fillId="2" borderId="12" xfId="1" applyNumberFormat="1" applyFont="1" applyFill="1" applyBorder="1" applyAlignment="1" applyProtection="1">
      <alignment horizontal="center" vertical="center"/>
      <protection locked="0"/>
    </xf>
    <xf numFmtId="166" fontId="26" fillId="2" borderId="12" xfId="0" applyNumberFormat="1" applyFont="1" applyFill="1" applyBorder="1" applyAlignment="1" applyProtection="1">
      <alignment horizontal="center" vertical="center"/>
      <protection locked="0"/>
    </xf>
    <xf numFmtId="0" fontId="20" fillId="0" borderId="0" xfId="0" applyFont="1" applyAlignment="1">
      <alignment vertical="center" wrapText="1"/>
    </xf>
    <xf numFmtId="0" fontId="18" fillId="10" borderId="1" xfId="0" applyFont="1" applyFill="1" applyBorder="1" applyAlignment="1">
      <alignment horizontal="center" vertical="center" wrapText="1"/>
    </xf>
    <xf numFmtId="4" fontId="27" fillId="3" borderId="1" xfId="1" applyNumberFormat="1" applyFont="1" applyFill="1" applyBorder="1" applyAlignment="1">
      <alignment horizontal="center" vertical="center" wrapText="1"/>
    </xf>
    <xf numFmtId="3" fontId="27" fillId="3" borderId="1" xfId="1" applyNumberFormat="1" applyFont="1" applyFill="1" applyBorder="1" applyAlignment="1">
      <alignment horizontal="center" vertical="center" wrapText="1"/>
    </xf>
    <xf numFmtId="166" fontId="18" fillId="10" borderId="1" xfId="0" applyNumberFormat="1" applyFont="1" applyFill="1" applyBorder="1" applyAlignment="1">
      <alignment horizontal="center" vertical="center" wrapText="1"/>
    </xf>
    <xf numFmtId="0" fontId="27" fillId="12" borderId="1" xfId="0" applyFont="1" applyFill="1" applyBorder="1" applyAlignment="1">
      <alignment horizontal="center" vertical="center" wrapText="1"/>
    </xf>
    <xf numFmtId="164" fontId="18" fillId="12" borderId="1" xfId="1" applyNumberFormat="1" applyFont="1" applyFill="1" applyBorder="1" applyAlignment="1">
      <alignment horizontal="center" vertical="center" wrapText="1"/>
    </xf>
    <xf numFmtId="166" fontId="18" fillId="12" borderId="1" xfId="0" applyNumberFormat="1" applyFont="1" applyFill="1" applyBorder="1" applyAlignment="1">
      <alignment horizontal="center" vertical="center" wrapText="1"/>
    </xf>
    <xf numFmtId="4" fontId="27" fillId="12" borderId="1" xfId="1" applyNumberFormat="1" applyFont="1" applyFill="1" applyBorder="1" applyAlignment="1">
      <alignment horizontal="center" vertical="center" wrapText="1"/>
    </xf>
    <xf numFmtId="0" fontId="27" fillId="10" borderId="1" xfId="0" applyFont="1" applyFill="1" applyBorder="1" applyAlignment="1">
      <alignment horizontal="center" vertical="center" wrapText="1"/>
    </xf>
    <xf numFmtId="4" fontId="27" fillId="10" borderId="1" xfId="1" applyNumberFormat="1" applyFont="1" applyFill="1" applyBorder="1" applyAlignment="1">
      <alignment horizontal="center" vertical="center" wrapText="1"/>
    </xf>
    <xf numFmtId="164" fontId="18" fillId="10" borderId="1" xfId="1" applyNumberFormat="1" applyFont="1" applyFill="1" applyBorder="1" applyAlignment="1">
      <alignment horizontal="center" vertical="center" wrapText="1"/>
    </xf>
    <xf numFmtId="164" fontId="18" fillId="4" borderId="1" xfId="0" applyNumberFormat="1" applyFont="1" applyFill="1" applyBorder="1" applyAlignment="1">
      <alignment horizontal="center" vertical="center" wrapText="1"/>
    </xf>
    <xf numFmtId="0" fontId="18" fillId="0" borderId="0" xfId="0" applyFont="1" applyAlignment="1">
      <alignment horizontal="center" vertical="center" wrapText="1"/>
    </xf>
    <xf numFmtId="0" fontId="0" fillId="0" borderId="0" xfId="0" applyAlignment="1">
      <alignment horizontal="center" vertical="center" wrapText="1"/>
    </xf>
    <xf numFmtId="166" fontId="29" fillId="12" borderId="1" xfId="1" applyNumberFormat="1"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29" fillId="3" borderId="1" xfId="0" applyFont="1" applyFill="1" applyBorder="1" applyAlignment="1">
      <alignment horizontal="center" vertical="center" wrapText="1"/>
    </xf>
    <xf numFmtId="4" fontId="29" fillId="3" borderId="1" xfId="1" applyNumberFormat="1" applyFont="1" applyFill="1" applyBorder="1" applyAlignment="1">
      <alignment horizontal="center" vertical="center" wrapText="1"/>
    </xf>
    <xf numFmtId="166" fontId="18" fillId="3" borderId="1" xfId="1" applyNumberFormat="1" applyFont="1" applyFill="1" applyBorder="1" applyAlignment="1">
      <alignment horizontal="center" vertical="center" wrapText="1"/>
    </xf>
    <xf numFmtId="166" fontId="29" fillId="3" borderId="1" xfId="1" applyNumberFormat="1" applyFont="1" applyFill="1" applyBorder="1" applyAlignment="1">
      <alignment horizontal="center" vertical="center" wrapText="1"/>
    </xf>
    <xf numFmtId="0" fontId="29" fillId="10" borderId="1" xfId="0" applyFont="1" applyFill="1" applyBorder="1" applyAlignment="1">
      <alignment horizontal="center" vertical="center" wrapText="1"/>
    </xf>
    <xf numFmtId="4" fontId="29" fillId="10" borderId="1" xfId="1" applyNumberFormat="1" applyFont="1" applyFill="1" applyBorder="1" applyAlignment="1">
      <alignment horizontal="center" vertical="center" wrapText="1"/>
    </xf>
    <xf numFmtId="166" fontId="18" fillId="10" borderId="1" xfId="1" applyNumberFormat="1" applyFont="1" applyFill="1" applyBorder="1" applyAlignment="1">
      <alignment horizontal="center" vertical="center" wrapText="1"/>
    </xf>
    <xf numFmtId="166" fontId="29" fillId="10" borderId="1" xfId="1" applyNumberFormat="1" applyFont="1" applyFill="1" applyBorder="1" applyAlignment="1">
      <alignment horizontal="center" vertical="center" wrapText="1"/>
    </xf>
    <xf numFmtId="1" fontId="29" fillId="3" borderId="1" xfId="1" applyNumberFormat="1" applyFont="1" applyFill="1" applyBorder="1" applyAlignment="1">
      <alignment horizontal="center" vertical="center" wrapText="1"/>
    </xf>
    <xf numFmtId="0" fontId="18" fillId="0" borderId="0" xfId="0" applyFont="1" applyAlignment="1">
      <alignment horizontal="center" vertical="center" textRotation="90" wrapText="1"/>
    </xf>
    <xf numFmtId="166" fontId="3" fillId="4" borderId="0" xfId="0" applyNumberFormat="1" applyFont="1" applyFill="1" applyAlignment="1">
      <alignment horizontal="center" vertical="center" wrapText="1"/>
    </xf>
    <xf numFmtId="9" fontId="18" fillId="0" borderId="0" xfId="5" applyFont="1" applyFill="1" applyBorder="1" applyAlignment="1">
      <alignment horizontal="center" vertical="center" wrapText="1"/>
    </xf>
    <xf numFmtId="164" fontId="18" fillId="0" borderId="0" xfId="0" applyNumberFormat="1" applyFont="1" applyAlignment="1">
      <alignment horizontal="center" vertical="center" wrapText="1"/>
    </xf>
    <xf numFmtId="166" fontId="0" fillId="0" borderId="0" xfId="0" applyNumberFormat="1" applyAlignment="1">
      <alignment horizontal="center" vertical="center" wrapText="1"/>
    </xf>
    <xf numFmtId="0" fontId="28" fillId="0" borderId="0" xfId="0" applyFont="1" applyAlignment="1">
      <alignment horizontal="center" vertical="center"/>
    </xf>
    <xf numFmtId="0" fontId="33" fillId="15" borderId="8" xfId="0" applyFont="1" applyFill="1" applyBorder="1" applyAlignment="1">
      <alignment horizontal="center" vertical="center" wrapText="1" readingOrder="2"/>
    </xf>
    <xf numFmtId="0" fontId="33" fillId="15" borderId="14" xfId="0" applyFont="1" applyFill="1" applyBorder="1" applyAlignment="1">
      <alignment horizontal="center" vertical="center" wrapText="1" readingOrder="2"/>
    </xf>
    <xf numFmtId="0" fontId="33" fillId="15" borderId="5" xfId="0" applyFont="1" applyFill="1" applyBorder="1" applyAlignment="1">
      <alignment horizontal="center" vertical="center" wrapText="1" readingOrder="2"/>
    </xf>
    <xf numFmtId="166" fontId="33" fillId="15" borderId="8" xfId="1" applyNumberFormat="1" applyFont="1" applyFill="1" applyBorder="1" applyAlignment="1">
      <alignment horizontal="center" vertical="center" wrapText="1" readingOrder="2"/>
    </xf>
    <xf numFmtId="0" fontId="33" fillId="3" borderId="1" xfId="0" applyFont="1" applyFill="1" applyBorder="1" applyAlignment="1">
      <alignment horizontal="center" vertical="center" wrapText="1" readingOrder="1"/>
    </xf>
    <xf numFmtId="0" fontId="33" fillId="16" borderId="7" xfId="0" applyFont="1" applyFill="1" applyBorder="1" applyAlignment="1">
      <alignment horizontal="center" vertical="center" wrapText="1" readingOrder="2"/>
    </xf>
    <xf numFmtId="0" fontId="33" fillId="17" borderId="2" xfId="0" applyFont="1" applyFill="1" applyBorder="1" applyAlignment="1">
      <alignment horizontal="center" vertical="center" wrapText="1" readingOrder="2"/>
    </xf>
    <xf numFmtId="0" fontId="28" fillId="17" borderId="1" xfId="0" applyFont="1" applyFill="1" applyBorder="1" applyAlignment="1">
      <alignment horizontal="center" vertical="center" wrapText="1" readingOrder="2"/>
    </xf>
    <xf numFmtId="0" fontId="33" fillId="17" borderId="1" xfId="0" applyFont="1" applyFill="1" applyBorder="1" applyAlignment="1">
      <alignment horizontal="center" vertical="center" wrapText="1" readingOrder="2"/>
    </xf>
    <xf numFmtId="0" fontId="33" fillId="17" borderId="1" xfId="0" applyFont="1" applyFill="1" applyBorder="1" applyAlignment="1">
      <alignment horizontal="center" vertical="center" wrapText="1" readingOrder="1"/>
    </xf>
    <xf numFmtId="166" fontId="33" fillId="17" borderId="1" xfId="1" applyNumberFormat="1" applyFont="1" applyFill="1" applyBorder="1" applyAlignment="1">
      <alignment horizontal="center" vertical="center" wrapText="1" readingOrder="1"/>
    </xf>
    <xf numFmtId="166" fontId="28" fillId="0" borderId="14" xfId="1" applyNumberFormat="1" applyFont="1" applyBorder="1" applyAlignment="1">
      <alignment horizontal="center" vertical="center" wrapText="1"/>
    </xf>
    <xf numFmtId="0" fontId="33" fillId="16" borderId="1" xfId="0" applyFont="1" applyFill="1" applyBorder="1" applyAlignment="1">
      <alignment horizontal="center" vertical="center" wrapText="1" readingOrder="2"/>
    </xf>
    <xf numFmtId="0" fontId="33" fillId="17" borderId="12" xfId="0" applyFont="1" applyFill="1" applyBorder="1" applyAlignment="1">
      <alignment horizontal="center" vertical="center" wrapText="1" readingOrder="2"/>
    </xf>
    <xf numFmtId="0" fontId="33" fillId="17" borderId="7" xfId="0" applyFont="1" applyFill="1" applyBorder="1" applyAlignment="1">
      <alignment horizontal="center" vertical="center" wrapText="1" readingOrder="2"/>
    </xf>
    <xf numFmtId="0" fontId="33" fillId="17" borderId="7" xfId="0" applyFont="1" applyFill="1" applyBorder="1" applyAlignment="1">
      <alignment horizontal="center" vertical="center" wrapText="1" readingOrder="1"/>
    </xf>
    <xf numFmtId="0" fontId="28" fillId="17" borderId="7" xfId="0" applyFont="1" applyFill="1" applyBorder="1" applyAlignment="1">
      <alignment horizontal="center" vertical="center" wrapText="1" readingOrder="2"/>
    </xf>
    <xf numFmtId="166" fontId="33" fillId="17" borderId="7" xfId="1" applyNumberFormat="1" applyFont="1" applyFill="1" applyBorder="1" applyAlignment="1">
      <alignment horizontal="center" vertical="center" wrapText="1" readingOrder="1"/>
    </xf>
    <xf numFmtId="0" fontId="33" fillId="17" borderId="6" xfId="0" applyFont="1" applyFill="1" applyBorder="1" applyAlignment="1">
      <alignment horizontal="center" vertical="center" wrapText="1" readingOrder="2"/>
    </xf>
    <xf numFmtId="0" fontId="33" fillId="3" borderId="15" xfId="0" applyFont="1" applyFill="1" applyBorder="1" applyAlignment="1">
      <alignment horizontal="center" vertical="center" wrapText="1" readingOrder="2"/>
    </xf>
    <xf numFmtId="0" fontId="33" fillId="3" borderId="1" xfId="0" applyFont="1" applyFill="1" applyBorder="1" applyAlignment="1">
      <alignment horizontal="center" vertical="center" wrapText="1" readingOrder="2"/>
    </xf>
    <xf numFmtId="0" fontId="33" fillId="16" borderId="5" xfId="0" applyFont="1" applyFill="1" applyBorder="1" applyAlignment="1">
      <alignment horizontal="center" vertical="center" wrapText="1" readingOrder="2"/>
    </xf>
    <xf numFmtId="0" fontId="33" fillId="16" borderId="2" xfId="0" applyFont="1" applyFill="1" applyBorder="1" applyAlignment="1">
      <alignment horizontal="center" vertical="center" wrapText="1" readingOrder="2"/>
    </xf>
    <xf numFmtId="0" fontId="28" fillId="16" borderId="1" xfId="0" applyFont="1" applyFill="1" applyBorder="1" applyAlignment="1">
      <alignment horizontal="center" vertical="center" wrapText="1" readingOrder="2"/>
    </xf>
    <xf numFmtId="0" fontId="28" fillId="17" borderId="2" xfId="0" applyFont="1" applyFill="1" applyBorder="1" applyAlignment="1">
      <alignment horizontal="center" vertical="center" wrapText="1" readingOrder="2"/>
    </xf>
    <xf numFmtId="0" fontId="33" fillId="3" borderId="6" xfId="0" applyFont="1" applyFill="1" applyBorder="1" applyAlignment="1">
      <alignment horizontal="center" vertical="center" wrapText="1" readingOrder="1"/>
    </xf>
    <xf numFmtId="0" fontId="33" fillId="3" borderId="4" xfId="0" applyFont="1" applyFill="1" applyBorder="1" applyAlignment="1">
      <alignment horizontal="center" vertical="center" wrapText="1" readingOrder="1"/>
    </xf>
    <xf numFmtId="0" fontId="34" fillId="17" borderId="1" xfId="0" applyFont="1" applyFill="1" applyBorder="1" applyAlignment="1">
      <alignment horizontal="center" vertical="center" wrapText="1" readingOrder="1"/>
    </xf>
    <xf numFmtId="166" fontId="33" fillId="3" borderId="4" xfId="1" applyNumberFormat="1" applyFont="1" applyFill="1" applyBorder="1" applyAlignment="1">
      <alignment horizontal="center" vertical="center" wrapText="1" readingOrder="1"/>
    </xf>
    <xf numFmtId="0" fontId="28" fillId="3" borderId="18" xfId="0" applyFont="1" applyFill="1" applyBorder="1" applyAlignment="1">
      <alignment horizontal="center" vertical="center" wrapText="1" readingOrder="1"/>
    </xf>
    <xf numFmtId="0" fontId="28" fillId="3" borderId="19" xfId="0" applyFont="1" applyFill="1" applyBorder="1" applyAlignment="1">
      <alignment horizontal="center" vertical="center" wrapText="1" readingOrder="1"/>
    </xf>
    <xf numFmtId="0" fontId="28" fillId="3" borderId="2" xfId="0" applyFont="1" applyFill="1" applyBorder="1" applyAlignment="1">
      <alignment horizontal="center" vertical="center" wrapText="1" readingOrder="1"/>
    </xf>
    <xf numFmtId="0" fontId="28" fillId="3" borderId="1" xfId="0" applyFont="1" applyFill="1" applyBorder="1" applyAlignment="1">
      <alignment horizontal="center" vertical="center" wrapText="1" readingOrder="1"/>
    </xf>
    <xf numFmtId="166" fontId="28" fillId="3" borderId="1" xfId="1" applyNumberFormat="1" applyFont="1" applyFill="1" applyBorder="1" applyAlignment="1">
      <alignment horizontal="center" vertical="center" wrapText="1" readingOrder="1"/>
    </xf>
    <xf numFmtId="0" fontId="28" fillId="0" borderId="0" xfId="0" applyFont="1" applyAlignment="1">
      <alignment horizontal="center" vertical="center" wrapText="1"/>
    </xf>
    <xf numFmtId="166" fontId="28" fillId="0" borderId="0" xfId="1" applyNumberFormat="1" applyFont="1" applyAlignment="1">
      <alignment horizontal="center" vertical="center" wrapText="1"/>
    </xf>
    <xf numFmtId="166" fontId="28" fillId="0" borderId="0" xfId="1" applyNumberFormat="1" applyFont="1" applyAlignment="1">
      <alignment horizontal="center" vertical="center" wrapText="1" readingOrder="1"/>
    </xf>
    <xf numFmtId="166" fontId="33" fillId="15" borderId="7" xfId="1" applyNumberFormat="1" applyFont="1" applyFill="1" applyBorder="1" applyAlignment="1">
      <alignment horizontal="center" vertical="center" wrapText="1" readingOrder="1"/>
    </xf>
    <xf numFmtId="166" fontId="28" fillId="0" borderId="14" xfId="1" applyNumberFormat="1" applyFont="1" applyBorder="1" applyAlignment="1">
      <alignment horizontal="center" vertical="center" wrapText="1" readingOrder="1"/>
    </xf>
    <xf numFmtId="166" fontId="33" fillId="15" borderId="7" xfId="1" applyNumberFormat="1" applyFont="1" applyFill="1" applyBorder="1" applyAlignment="1">
      <alignment horizontal="center" vertical="center" wrapText="1" readingOrder="2"/>
    </xf>
    <xf numFmtId="166" fontId="28" fillId="0" borderId="0" xfId="1" applyNumberFormat="1" applyFont="1" applyFill="1" applyAlignment="1">
      <alignment horizontal="center" vertical="center" wrapText="1"/>
    </xf>
    <xf numFmtId="166" fontId="36" fillId="22" borderId="0" xfId="1" applyNumberFormat="1" applyFont="1" applyFill="1" applyAlignment="1">
      <alignment horizontal="center" vertical="center" wrapText="1"/>
    </xf>
    <xf numFmtId="0" fontId="33" fillId="0" borderId="2" xfId="0" applyFont="1" applyBorder="1" applyAlignment="1">
      <alignment horizontal="center" vertical="center" wrapText="1" readingOrder="1"/>
    </xf>
    <xf numFmtId="0" fontId="33" fillId="0" borderId="0" xfId="0" applyFont="1" applyAlignment="1">
      <alignment horizontal="center" vertical="center" wrapText="1" readingOrder="2"/>
    </xf>
    <xf numFmtId="9" fontId="33" fillId="0" borderId="6" xfId="0" applyNumberFormat="1" applyFont="1" applyBorder="1" applyAlignment="1">
      <alignment horizontal="center" vertical="center" wrapText="1" readingOrder="2"/>
    </xf>
    <xf numFmtId="0" fontId="33" fillId="0" borderId="13" xfId="0" applyFont="1" applyBorder="1" applyAlignment="1">
      <alignment horizontal="center" vertical="center" wrapText="1" readingOrder="2"/>
    </xf>
    <xf numFmtId="166" fontId="33" fillId="0" borderId="9" xfId="1" applyNumberFormat="1" applyFont="1" applyBorder="1" applyAlignment="1">
      <alignment horizontal="center" vertical="center" wrapText="1" readingOrder="2"/>
    </xf>
    <xf numFmtId="0" fontId="33" fillId="15" borderId="7" xfId="0" applyFont="1" applyFill="1" applyBorder="1" applyAlignment="1">
      <alignment horizontal="center" vertical="center" wrapText="1" readingOrder="1"/>
    </xf>
    <xf numFmtId="0" fontId="33" fillId="15" borderId="12" xfId="0" applyFont="1" applyFill="1" applyBorder="1" applyAlignment="1">
      <alignment horizontal="center" vertical="center" wrapText="1" readingOrder="1"/>
    </xf>
    <xf numFmtId="0" fontId="33" fillId="15" borderId="2" xfId="0" applyFont="1" applyFill="1" applyBorder="1" applyAlignment="1">
      <alignment horizontal="center" vertical="center" wrapText="1" readingOrder="1"/>
    </xf>
    <xf numFmtId="0" fontId="33" fillId="3" borderId="7" xfId="0" applyFont="1" applyFill="1" applyBorder="1" applyAlignment="1">
      <alignment horizontal="center" vertical="center" wrapText="1" readingOrder="1"/>
    </xf>
    <xf numFmtId="0" fontId="33" fillId="3" borderId="12" xfId="0" applyFont="1" applyFill="1" applyBorder="1" applyAlignment="1">
      <alignment horizontal="center" vertical="center" wrapText="1" readingOrder="1"/>
    </xf>
    <xf numFmtId="0" fontId="28" fillId="3" borderId="7" xfId="0" applyFont="1" applyFill="1" applyBorder="1" applyAlignment="1">
      <alignment horizontal="center" vertical="center" wrapText="1" readingOrder="1"/>
    </xf>
    <xf numFmtId="167" fontId="33" fillId="17" borderId="1" xfId="1" applyNumberFormat="1" applyFont="1" applyFill="1" applyBorder="1" applyAlignment="1">
      <alignment horizontal="center" vertical="center" wrapText="1" readingOrder="1"/>
    </xf>
    <xf numFmtId="0" fontId="33" fillId="3" borderId="2" xfId="0" applyFont="1" applyFill="1" applyBorder="1" applyAlignment="1">
      <alignment horizontal="center" vertical="center" wrapText="1" readingOrder="1"/>
    </xf>
    <xf numFmtId="9" fontId="33" fillId="17" borderId="2" xfId="0" applyNumberFormat="1" applyFont="1" applyFill="1" applyBorder="1" applyAlignment="1">
      <alignment horizontal="center" vertical="center" wrapText="1" readingOrder="1"/>
    </xf>
    <xf numFmtId="0" fontId="28" fillId="17" borderId="7" xfId="0" applyFont="1" applyFill="1" applyBorder="1" applyAlignment="1">
      <alignment horizontal="center" vertical="center" wrapText="1" readingOrder="1"/>
    </xf>
    <xf numFmtId="9" fontId="33" fillId="17" borderId="7" xfId="0" applyNumberFormat="1" applyFont="1" applyFill="1" applyBorder="1" applyAlignment="1">
      <alignment horizontal="center" vertical="center" wrapText="1" readingOrder="1"/>
    </xf>
    <xf numFmtId="0" fontId="33" fillId="3" borderId="8" xfId="0" applyFont="1" applyFill="1" applyBorder="1" applyAlignment="1">
      <alignment horizontal="center" vertical="center" wrapText="1" readingOrder="1"/>
    </xf>
    <xf numFmtId="0" fontId="33" fillId="17" borderId="2" xfId="0" applyFont="1" applyFill="1" applyBorder="1" applyAlignment="1">
      <alignment horizontal="center" vertical="center" wrapText="1" readingOrder="1"/>
    </xf>
    <xf numFmtId="0" fontId="33" fillId="17" borderId="12" xfId="0" applyFont="1" applyFill="1" applyBorder="1" applyAlignment="1">
      <alignment horizontal="center" vertical="center" wrapText="1" readingOrder="1"/>
    </xf>
    <xf numFmtId="0" fontId="33" fillId="17" borderId="10" xfId="0" applyFont="1" applyFill="1" applyBorder="1" applyAlignment="1">
      <alignment horizontal="center" vertical="center" wrapText="1" readingOrder="1"/>
    </xf>
    <xf numFmtId="0" fontId="33" fillId="3" borderId="10" xfId="0" applyFont="1" applyFill="1" applyBorder="1" applyAlignment="1">
      <alignment horizontal="center" vertical="center" wrapText="1" readingOrder="1"/>
    </xf>
    <xf numFmtId="9" fontId="33" fillId="3" borderId="2" xfId="0" applyNumberFormat="1" applyFont="1" applyFill="1" applyBorder="1" applyAlignment="1">
      <alignment horizontal="center" vertical="center" wrapText="1" readingOrder="1"/>
    </xf>
    <xf numFmtId="0" fontId="33" fillId="15" borderId="7" xfId="0" applyFont="1" applyFill="1" applyBorder="1" applyAlignment="1">
      <alignment horizontal="center" vertical="center" wrapText="1" readingOrder="2"/>
    </xf>
    <xf numFmtId="0" fontId="33" fillId="15" borderId="12" xfId="0" applyFont="1" applyFill="1" applyBorder="1" applyAlignment="1">
      <alignment horizontal="center" vertical="center" wrapText="1" readingOrder="2"/>
    </xf>
    <xf numFmtId="0" fontId="33" fillId="15" borderId="2" xfId="0" applyFont="1" applyFill="1" applyBorder="1" applyAlignment="1">
      <alignment horizontal="center" vertical="center" wrapText="1" readingOrder="2"/>
    </xf>
    <xf numFmtId="0" fontId="28" fillId="3" borderId="1" xfId="0" applyFont="1" applyFill="1" applyBorder="1" applyAlignment="1">
      <alignment horizontal="center" vertical="center" wrapText="1"/>
    </xf>
    <xf numFmtId="0" fontId="28" fillId="3" borderId="7" xfId="0" applyFont="1" applyFill="1" applyBorder="1" applyAlignment="1">
      <alignment horizontal="center" vertical="center" wrapText="1" readingOrder="2"/>
    </xf>
    <xf numFmtId="0" fontId="28" fillId="3" borderId="12" xfId="0" applyFont="1" applyFill="1" applyBorder="1" applyAlignment="1">
      <alignment horizontal="center" vertical="center" wrapText="1"/>
    </xf>
    <xf numFmtId="0" fontId="28" fillId="3" borderId="7" xfId="0" applyFont="1" applyFill="1" applyBorder="1" applyAlignment="1">
      <alignment horizontal="center" vertical="center" wrapText="1"/>
    </xf>
    <xf numFmtId="166" fontId="28" fillId="3" borderId="7" xfId="1" applyNumberFormat="1" applyFont="1" applyFill="1" applyBorder="1" applyAlignment="1">
      <alignment horizontal="center" vertical="center" wrapText="1"/>
    </xf>
    <xf numFmtId="0" fontId="28" fillId="3" borderId="1" xfId="0" applyFont="1" applyFill="1" applyBorder="1" applyAlignment="1">
      <alignment horizontal="center" vertical="center" wrapText="1" readingOrder="2"/>
    </xf>
    <xf numFmtId="0" fontId="33" fillId="3" borderId="2" xfId="0" applyFont="1" applyFill="1" applyBorder="1" applyAlignment="1">
      <alignment horizontal="center" vertical="center" wrapText="1" readingOrder="2"/>
    </xf>
    <xf numFmtId="0" fontId="7" fillId="3" borderId="7" xfId="0" applyFont="1" applyFill="1" applyBorder="1" applyAlignment="1">
      <alignment horizontal="center" vertical="center" wrapText="1" readingOrder="2"/>
    </xf>
    <xf numFmtId="0" fontId="7" fillId="3" borderId="1" xfId="0" applyFont="1" applyFill="1" applyBorder="1" applyAlignment="1">
      <alignment horizontal="center" vertical="center" wrapText="1" readingOrder="2"/>
    </xf>
    <xf numFmtId="0" fontId="28" fillId="3" borderId="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166" fontId="7" fillId="3" borderId="7" xfId="1"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166" fontId="7" fillId="3" borderId="1" xfId="1" applyNumberFormat="1" applyFont="1" applyFill="1" applyBorder="1" applyAlignment="1">
      <alignment horizontal="center" vertical="center" wrapText="1"/>
    </xf>
    <xf numFmtId="0" fontId="28" fillId="0" borderId="2" xfId="0" applyFont="1" applyBorder="1" applyAlignment="1">
      <alignment horizontal="center" vertical="center" wrapText="1"/>
    </xf>
    <xf numFmtId="0" fontId="7" fillId="0" borderId="13" xfId="0" applyFont="1" applyBorder="1" applyAlignment="1">
      <alignment horizontal="center" vertical="center" wrapText="1" readingOrder="2"/>
    </xf>
    <xf numFmtId="0" fontId="33" fillId="0" borderId="6" xfId="0" applyFont="1" applyBorder="1" applyAlignment="1">
      <alignment horizontal="center" vertical="center" wrapText="1" readingOrder="2"/>
    </xf>
    <xf numFmtId="166" fontId="33" fillId="0" borderId="3" xfId="1" applyNumberFormat="1" applyFont="1" applyBorder="1" applyAlignment="1">
      <alignment horizontal="center" vertical="center" wrapText="1" readingOrder="2"/>
    </xf>
    <xf numFmtId="0" fontId="28" fillId="3" borderId="0" xfId="0" applyFont="1" applyFill="1" applyAlignment="1">
      <alignment horizontal="center" vertical="center" wrapText="1"/>
    </xf>
    <xf numFmtId="166" fontId="28" fillId="3" borderId="1" xfId="1" applyNumberFormat="1" applyFont="1" applyFill="1" applyBorder="1" applyAlignment="1">
      <alignment horizontal="center" vertical="center" wrapText="1"/>
    </xf>
    <xf numFmtId="3" fontId="28" fillId="3" borderId="1" xfId="0" applyNumberFormat="1" applyFont="1" applyFill="1" applyBorder="1" applyAlignment="1">
      <alignment horizontal="center" vertical="center" wrapText="1"/>
    </xf>
    <xf numFmtId="0" fontId="28" fillId="0" borderId="6" xfId="0" applyFont="1" applyBorder="1" applyAlignment="1">
      <alignment horizontal="center" vertical="center" wrapText="1"/>
    </xf>
    <xf numFmtId="0" fontId="28" fillId="0" borderId="6" xfId="0" applyFont="1" applyBorder="1" applyAlignment="1">
      <alignment horizontal="center" vertical="center" wrapText="1" readingOrder="2"/>
    </xf>
    <xf numFmtId="9" fontId="28" fillId="0" borderId="6" xfId="0" applyNumberFormat="1" applyFont="1" applyBorder="1" applyAlignment="1">
      <alignment horizontal="center" vertical="center" wrapText="1" readingOrder="2"/>
    </xf>
    <xf numFmtId="0" fontId="28" fillId="0" borderId="13" xfId="0" applyFont="1" applyBorder="1" applyAlignment="1">
      <alignment horizontal="center" vertical="center" wrapText="1"/>
    </xf>
    <xf numFmtId="166" fontId="28" fillId="0" borderId="9" xfId="1" applyNumberFormat="1" applyFont="1" applyFill="1" applyBorder="1" applyAlignment="1">
      <alignment horizontal="center" vertical="center" wrapText="1"/>
    </xf>
    <xf numFmtId="9" fontId="28" fillId="3" borderId="1" xfId="0" applyNumberFormat="1" applyFont="1" applyFill="1" applyBorder="1" applyAlignment="1">
      <alignment horizontal="center" vertical="center" wrapText="1"/>
    </xf>
    <xf numFmtId="0" fontId="33" fillId="19" borderId="1" xfId="0" applyFont="1" applyFill="1" applyBorder="1" applyAlignment="1">
      <alignment horizontal="center" vertical="center" wrapText="1" readingOrder="2"/>
    </xf>
    <xf numFmtId="0" fontId="33" fillId="20" borderId="1" xfId="0" applyFont="1" applyFill="1" applyBorder="1" applyAlignment="1">
      <alignment horizontal="center" vertical="center" wrapText="1" readingOrder="2"/>
    </xf>
    <xf numFmtId="166" fontId="33" fillId="3" borderId="1" xfId="1" applyNumberFormat="1" applyFont="1" applyFill="1" applyBorder="1" applyAlignment="1">
      <alignment horizontal="center" vertical="center" wrapText="1" readingOrder="1"/>
    </xf>
    <xf numFmtId="9" fontId="33" fillId="17" borderId="7" xfId="5" applyFont="1" applyFill="1" applyBorder="1" applyAlignment="1">
      <alignment horizontal="center" vertical="center" wrapText="1" readingOrder="1"/>
    </xf>
    <xf numFmtId="0" fontId="28" fillId="5" borderId="1" xfId="3" applyFont="1" applyFill="1" applyBorder="1" applyAlignment="1">
      <alignment horizontal="center" vertical="center"/>
    </xf>
    <xf numFmtId="0" fontId="28" fillId="10" borderId="1" xfId="3" applyFont="1" applyFill="1" applyBorder="1" applyAlignment="1">
      <alignment horizontal="center" vertical="center"/>
    </xf>
    <xf numFmtId="164" fontId="28" fillId="10" borderId="1" xfId="3" applyNumberFormat="1" applyFont="1" applyFill="1" applyBorder="1" applyAlignment="1">
      <alignment horizontal="center" vertical="center"/>
    </xf>
    <xf numFmtId="9" fontId="28" fillId="10" borderId="1" xfId="5" applyFont="1" applyFill="1" applyBorder="1" applyAlignment="1">
      <alignment horizontal="center" vertical="center"/>
    </xf>
    <xf numFmtId="164" fontId="28" fillId="5" borderId="1" xfId="3" applyNumberFormat="1" applyFont="1" applyFill="1" applyBorder="1" applyAlignment="1">
      <alignment horizontal="center" vertical="center"/>
    </xf>
    <xf numFmtId="9" fontId="28" fillId="5" borderId="1" xfId="3" applyNumberFormat="1" applyFont="1" applyFill="1" applyBorder="1" applyAlignment="1">
      <alignment horizontal="center" vertical="center"/>
    </xf>
    <xf numFmtId="0" fontId="28" fillId="12" borderId="1" xfId="3" applyFont="1" applyFill="1" applyBorder="1" applyAlignment="1">
      <alignment horizontal="center" vertical="center"/>
    </xf>
    <xf numFmtId="164" fontId="28" fillId="12" borderId="1" xfId="3" applyNumberFormat="1" applyFont="1" applyFill="1" applyBorder="1" applyAlignment="1">
      <alignment horizontal="center" vertical="center"/>
    </xf>
    <xf numFmtId="9" fontId="28" fillId="12" borderId="1" xfId="3" applyNumberFormat="1" applyFont="1" applyFill="1" applyBorder="1" applyAlignment="1">
      <alignment horizontal="center" vertical="center"/>
    </xf>
    <xf numFmtId="9" fontId="28" fillId="10" borderId="1" xfId="3" applyNumberFormat="1" applyFont="1" applyFill="1" applyBorder="1" applyAlignment="1">
      <alignment horizontal="center" vertical="center"/>
    </xf>
    <xf numFmtId="9" fontId="28" fillId="12" borderId="1" xfId="5" applyFont="1" applyFill="1" applyBorder="1" applyAlignment="1">
      <alignment horizontal="center" vertical="center"/>
    </xf>
    <xf numFmtId="164" fontId="28" fillId="12" borderId="1" xfId="1" applyNumberFormat="1" applyFont="1" applyFill="1" applyBorder="1" applyAlignment="1" applyProtection="1">
      <alignment horizontal="center" vertical="center"/>
    </xf>
    <xf numFmtId="164" fontId="28" fillId="10" borderId="1" xfId="1" applyNumberFormat="1" applyFont="1" applyFill="1" applyBorder="1" applyAlignment="1" applyProtection="1">
      <alignment horizontal="center" vertical="center"/>
    </xf>
    <xf numFmtId="0" fontId="28" fillId="5" borderId="1" xfId="3" applyFont="1" applyFill="1" applyBorder="1" applyAlignment="1">
      <alignment horizontal="center" vertical="center" readingOrder="2"/>
    </xf>
    <xf numFmtId="0" fontId="21" fillId="0" borderId="1" xfId="3" applyFont="1" applyBorder="1" applyAlignment="1">
      <alignment horizontal="center" vertical="center" readingOrder="2"/>
    </xf>
    <xf numFmtId="0" fontId="28" fillId="13" borderId="1" xfId="0" applyFont="1" applyFill="1" applyBorder="1" applyAlignment="1">
      <alignment horizontal="center" vertical="center"/>
    </xf>
    <xf numFmtId="164" fontId="28" fillId="13" borderId="1" xfId="0" applyNumberFormat="1" applyFont="1" applyFill="1" applyBorder="1" applyAlignment="1">
      <alignment horizontal="center" vertical="center"/>
    </xf>
    <xf numFmtId="9" fontId="28" fillId="13" borderId="1" xfId="5" applyFont="1" applyFill="1" applyBorder="1" applyAlignment="1">
      <alignment horizontal="center" vertical="center"/>
    </xf>
    <xf numFmtId="0" fontId="21" fillId="0" borderId="0" xfId="0" applyFont="1" applyAlignment="1">
      <alignment horizontal="center" vertical="center" readingOrder="2"/>
    </xf>
    <xf numFmtId="3" fontId="1" fillId="10" borderId="1" xfId="1" applyNumberFormat="1" applyFont="1" applyFill="1" applyBorder="1" applyAlignment="1">
      <alignment horizontal="center" vertical="center"/>
    </xf>
    <xf numFmtId="3" fontId="1" fillId="10" borderId="1" xfId="2" applyNumberFormat="1" applyFill="1" applyBorder="1" applyAlignment="1">
      <alignment horizontal="center" vertical="center"/>
    </xf>
    <xf numFmtId="168" fontId="15" fillId="3" borderId="4" xfId="1" applyNumberFormat="1" applyFont="1" applyFill="1" applyBorder="1" applyAlignment="1">
      <alignment horizontal="center" vertical="center" readingOrder="2"/>
    </xf>
    <xf numFmtId="168" fontId="15" fillId="3" borderId="1" xfId="1" applyNumberFormat="1" applyFont="1" applyFill="1" applyBorder="1" applyAlignment="1">
      <alignment horizontal="center" vertical="center" readingOrder="2"/>
    </xf>
    <xf numFmtId="0" fontId="5" fillId="0" borderId="0" xfId="0" applyFont="1" applyAlignment="1">
      <alignment horizontal="center" vertical="center"/>
    </xf>
    <xf numFmtId="3" fontId="17" fillId="2" borderId="1" xfId="0" applyNumberFormat="1" applyFont="1" applyFill="1" applyBorder="1" applyAlignment="1">
      <alignment horizontal="center" vertical="center" readingOrder="2"/>
    </xf>
    <xf numFmtId="0" fontId="0" fillId="13" borderId="1" xfId="0" applyFill="1" applyBorder="1" applyAlignment="1">
      <alignment horizontal="center" vertical="center" wrapText="1"/>
    </xf>
    <xf numFmtId="0" fontId="18" fillId="4" borderId="11" xfId="0" applyFont="1" applyFill="1" applyBorder="1" applyAlignment="1">
      <alignment horizontal="center" vertical="center" wrapText="1"/>
    </xf>
    <xf numFmtId="0" fontId="27" fillId="12" borderId="1" xfId="0" applyFont="1" applyFill="1" applyBorder="1" applyAlignment="1">
      <alignment horizontal="center" vertical="center" wrapText="1"/>
    </xf>
    <xf numFmtId="166" fontId="18" fillId="12" borderId="1" xfId="0" applyNumberFormat="1" applyFont="1" applyFill="1" applyBorder="1" applyAlignment="1">
      <alignment horizontal="center" vertical="center" wrapText="1"/>
    </xf>
    <xf numFmtId="0" fontId="27" fillId="3" borderId="1" xfId="0" applyFont="1" applyFill="1" applyBorder="1" applyAlignment="1">
      <alignment horizontal="center" vertical="center" wrapText="1"/>
    </xf>
    <xf numFmtId="166" fontId="18" fillId="3" borderId="1" xfId="0" applyNumberFormat="1" applyFont="1" applyFill="1" applyBorder="1" applyAlignment="1">
      <alignment horizontal="center" vertical="center" wrapText="1"/>
    </xf>
    <xf numFmtId="0" fontId="18" fillId="10" borderId="1" xfId="0" applyFont="1" applyFill="1" applyBorder="1" applyAlignment="1">
      <alignment horizontal="center" vertical="center" wrapText="1"/>
    </xf>
    <xf numFmtId="166" fontId="18" fillId="10" borderId="1" xfId="0" applyNumberFormat="1" applyFont="1" applyFill="1" applyBorder="1" applyAlignment="1">
      <alignment horizontal="center" vertical="center" wrapText="1"/>
    </xf>
    <xf numFmtId="166" fontId="29" fillId="12" borderId="1" xfId="1" applyNumberFormat="1" applyFont="1" applyFill="1" applyBorder="1" applyAlignment="1">
      <alignment horizontal="center" vertical="center" wrapText="1"/>
    </xf>
    <xf numFmtId="0" fontId="29" fillId="3" borderId="1" xfId="0" applyFont="1" applyFill="1" applyBorder="1" applyAlignment="1">
      <alignment horizontal="center" vertical="center" wrapText="1"/>
    </xf>
    <xf numFmtId="0" fontId="29"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30" fillId="7" borderId="1" xfId="0" applyFont="1" applyFill="1" applyBorder="1" applyAlignment="1">
      <alignment horizontal="center" vertical="center" wrapText="1"/>
    </xf>
    <xf numFmtId="166" fontId="29" fillId="3" borderId="1" xfId="1" applyNumberFormat="1" applyFont="1" applyFill="1" applyBorder="1" applyAlignment="1">
      <alignment horizontal="center" vertical="center" wrapText="1"/>
    </xf>
    <xf numFmtId="166" fontId="29" fillId="10" borderId="1" xfId="1" applyNumberFormat="1" applyFont="1" applyFill="1" applyBorder="1" applyAlignment="1">
      <alignment horizontal="center" vertical="center" wrapText="1"/>
    </xf>
    <xf numFmtId="0" fontId="29" fillId="12" borderId="1" xfId="0" applyFont="1" applyFill="1" applyBorder="1" applyAlignment="1">
      <alignment horizontal="center" vertical="center" wrapText="1"/>
    </xf>
    <xf numFmtId="0" fontId="7" fillId="3" borderId="7" xfId="0" applyFont="1" applyFill="1" applyBorder="1" applyAlignment="1">
      <alignment horizontal="center" vertical="center" wrapText="1" readingOrder="2"/>
    </xf>
    <xf numFmtId="0" fontId="7" fillId="3" borderId="8" xfId="0" applyFont="1" applyFill="1" applyBorder="1" applyAlignment="1">
      <alignment horizontal="center" vertical="center" wrapText="1" readingOrder="2"/>
    </xf>
    <xf numFmtId="0" fontId="7" fillId="3" borderId="4" xfId="0" applyFont="1" applyFill="1" applyBorder="1" applyAlignment="1">
      <alignment horizontal="center" vertical="center" wrapText="1" readingOrder="2"/>
    </xf>
    <xf numFmtId="0" fontId="33" fillId="3" borderId="2" xfId="0" applyFont="1" applyFill="1" applyBorder="1" applyAlignment="1">
      <alignment horizontal="center" vertical="center" wrapText="1" readingOrder="2"/>
    </xf>
    <xf numFmtId="0" fontId="33" fillId="3" borderId="6" xfId="0" applyFont="1" applyFill="1" applyBorder="1" applyAlignment="1">
      <alignment horizontal="center" vertical="center" wrapText="1" readingOrder="2"/>
    </xf>
    <xf numFmtId="0" fontId="33" fillId="3" borderId="3" xfId="0" applyFont="1" applyFill="1" applyBorder="1" applyAlignment="1">
      <alignment horizontal="center" vertical="center" wrapText="1" readingOrder="2"/>
    </xf>
    <xf numFmtId="0" fontId="33" fillId="17" borderId="7" xfId="0" applyFont="1" applyFill="1" applyBorder="1" applyAlignment="1">
      <alignment horizontal="center" vertical="center" wrapText="1" readingOrder="1"/>
    </xf>
    <xf numFmtId="0" fontId="33" fillId="17" borderId="8" xfId="0" applyFont="1" applyFill="1" applyBorder="1" applyAlignment="1">
      <alignment horizontal="center" vertical="center" wrapText="1" readingOrder="1"/>
    </xf>
    <xf numFmtId="0" fontId="33" fillId="17" borderId="4" xfId="0" applyFont="1" applyFill="1" applyBorder="1" applyAlignment="1">
      <alignment horizontal="center" vertical="center" wrapText="1" readingOrder="1"/>
    </xf>
    <xf numFmtId="0" fontId="32" fillId="18" borderId="2" xfId="0" applyFont="1" applyFill="1" applyBorder="1" applyAlignment="1">
      <alignment horizontal="center" vertical="center" wrapText="1" readingOrder="2"/>
    </xf>
    <xf numFmtId="0" fontId="32" fillId="18" borderId="6" xfId="0" applyFont="1" applyFill="1" applyBorder="1" applyAlignment="1">
      <alignment horizontal="center" vertical="center" wrapText="1" readingOrder="2"/>
    </xf>
    <xf numFmtId="0" fontId="32" fillId="18" borderId="3" xfId="0" applyFont="1" applyFill="1" applyBorder="1" applyAlignment="1">
      <alignment horizontal="center" vertical="center" wrapText="1" readingOrder="2"/>
    </xf>
    <xf numFmtId="0" fontId="28" fillId="3" borderId="7" xfId="0" applyFont="1" applyFill="1" applyBorder="1" applyAlignment="1">
      <alignment horizontal="center" vertical="center" wrapText="1" readingOrder="2"/>
    </xf>
    <xf numFmtId="0" fontId="28" fillId="3" borderId="8" xfId="0" applyFont="1" applyFill="1" applyBorder="1" applyAlignment="1">
      <alignment horizontal="center" vertical="center" wrapText="1" readingOrder="2"/>
    </xf>
    <xf numFmtId="0" fontId="28" fillId="3" borderId="4" xfId="0" applyFont="1" applyFill="1" applyBorder="1" applyAlignment="1">
      <alignment horizontal="center" vertical="center" wrapText="1" readingOrder="2"/>
    </xf>
    <xf numFmtId="0" fontId="33" fillId="16" borderId="7" xfId="0" applyFont="1" applyFill="1" applyBorder="1" applyAlignment="1">
      <alignment horizontal="center" vertical="center" wrapText="1" readingOrder="2"/>
    </xf>
    <xf numFmtId="0" fontId="33" fillId="16" borderId="8" xfId="0" applyFont="1" applyFill="1" applyBorder="1" applyAlignment="1">
      <alignment horizontal="center" vertical="center" wrapText="1" readingOrder="2"/>
    </xf>
    <xf numFmtId="0" fontId="33" fillId="16" borderId="4" xfId="0" applyFont="1" applyFill="1" applyBorder="1" applyAlignment="1">
      <alignment horizontal="center" vertical="center" wrapText="1" readingOrder="2"/>
    </xf>
    <xf numFmtId="3" fontId="35" fillId="17" borderId="7" xfId="0" applyNumberFormat="1" applyFont="1" applyFill="1" applyBorder="1" applyAlignment="1">
      <alignment horizontal="center" vertical="center" wrapText="1" readingOrder="1"/>
    </xf>
    <xf numFmtId="3" fontId="35" fillId="17" borderId="8" xfId="0" applyNumberFormat="1" applyFont="1" applyFill="1" applyBorder="1" applyAlignment="1">
      <alignment horizontal="center" vertical="center" wrapText="1" readingOrder="1"/>
    </xf>
    <xf numFmtId="3" fontId="35" fillId="17" borderId="4" xfId="0" applyNumberFormat="1" applyFont="1" applyFill="1" applyBorder="1" applyAlignment="1">
      <alignment horizontal="center" vertical="center" wrapText="1" readingOrder="1"/>
    </xf>
    <xf numFmtId="0" fontId="33" fillId="16" borderId="12" xfId="0" applyFont="1" applyFill="1" applyBorder="1" applyAlignment="1">
      <alignment horizontal="center" vertical="center" wrapText="1" readingOrder="2"/>
    </xf>
    <xf numFmtId="0" fontId="33" fillId="16" borderId="14" xfId="0" applyFont="1" applyFill="1" applyBorder="1" applyAlignment="1">
      <alignment horizontal="center" vertical="center" wrapText="1" readingOrder="2"/>
    </xf>
    <xf numFmtId="0" fontId="33" fillId="16" borderId="5" xfId="0" applyFont="1" applyFill="1" applyBorder="1" applyAlignment="1">
      <alignment horizontal="center" vertical="center" wrapText="1" readingOrder="2"/>
    </xf>
    <xf numFmtId="0" fontId="28" fillId="9" borderId="1" xfId="0" applyFont="1" applyFill="1" applyBorder="1" applyAlignment="1">
      <alignment horizontal="center" vertical="center" wrapText="1"/>
    </xf>
    <xf numFmtId="0" fontId="32" fillId="18" borderId="1" xfId="0" applyFont="1" applyFill="1" applyBorder="1" applyAlignment="1">
      <alignment horizontal="center" vertical="center" wrapText="1" readingOrder="2"/>
    </xf>
    <xf numFmtId="0" fontId="33" fillId="3" borderId="1" xfId="0" applyFont="1" applyFill="1" applyBorder="1" applyAlignment="1">
      <alignment horizontal="center" vertical="center" wrapText="1" readingOrder="1"/>
    </xf>
    <xf numFmtId="0" fontId="33" fillId="3" borderId="2" xfId="0" applyFont="1" applyFill="1" applyBorder="1" applyAlignment="1">
      <alignment horizontal="center" vertical="center" wrapText="1" readingOrder="1"/>
    </xf>
    <xf numFmtId="0" fontId="33" fillId="3" borderId="6" xfId="0" applyFont="1" applyFill="1" applyBorder="1" applyAlignment="1">
      <alignment horizontal="center" vertical="center" wrapText="1" readingOrder="1"/>
    </xf>
    <xf numFmtId="0" fontId="33" fillId="3" borderId="3" xfId="0" applyFont="1" applyFill="1" applyBorder="1" applyAlignment="1">
      <alignment horizontal="center" vertical="center" wrapText="1" readingOrder="1"/>
    </xf>
    <xf numFmtId="0" fontId="33" fillId="3" borderId="7" xfId="0" applyFont="1" applyFill="1" applyBorder="1" applyAlignment="1">
      <alignment horizontal="center" vertical="center" wrapText="1" readingOrder="1"/>
    </xf>
    <xf numFmtId="0" fontId="33" fillId="3" borderId="8" xfId="0" applyFont="1" applyFill="1" applyBorder="1" applyAlignment="1">
      <alignment horizontal="center" vertical="center" wrapText="1" readingOrder="1"/>
    </xf>
    <xf numFmtId="0" fontId="33" fillId="3" borderId="4" xfId="0" applyFont="1" applyFill="1" applyBorder="1" applyAlignment="1">
      <alignment horizontal="center" vertical="center" wrapText="1" readingOrder="1"/>
    </xf>
    <xf numFmtId="0" fontId="32" fillId="18" borderId="2" xfId="0" applyFont="1" applyFill="1" applyBorder="1" applyAlignment="1">
      <alignment horizontal="center" vertical="center" wrapText="1" readingOrder="1"/>
    </xf>
    <xf numFmtId="0" fontId="32" fillId="18" borderId="6" xfId="0" applyFont="1" applyFill="1" applyBorder="1" applyAlignment="1">
      <alignment horizontal="center" vertical="center" wrapText="1" readingOrder="1"/>
    </xf>
    <xf numFmtId="0" fontId="32" fillId="18" borderId="3" xfId="0" applyFont="1" applyFill="1" applyBorder="1" applyAlignment="1">
      <alignment horizontal="center" vertical="center" wrapText="1" readingOrder="1"/>
    </xf>
    <xf numFmtId="0" fontId="33" fillId="17" borderId="7" xfId="0" applyFont="1" applyFill="1" applyBorder="1" applyAlignment="1">
      <alignment horizontal="center" vertical="center" wrapText="1" readingOrder="2"/>
    </xf>
    <xf numFmtId="0" fontId="33" fillId="17" borderId="8" xfId="0" applyFont="1" applyFill="1" applyBorder="1" applyAlignment="1">
      <alignment horizontal="center" vertical="center" wrapText="1" readingOrder="2"/>
    </xf>
    <xf numFmtId="0" fontId="33" fillId="17" borderId="16" xfId="0" applyFont="1" applyFill="1" applyBorder="1" applyAlignment="1">
      <alignment horizontal="center" vertical="center" wrapText="1" readingOrder="2"/>
    </xf>
    <xf numFmtId="0" fontId="33" fillId="17" borderId="17" xfId="0" applyFont="1" applyFill="1" applyBorder="1" applyAlignment="1">
      <alignment horizontal="center" vertical="center" wrapText="1" readingOrder="2"/>
    </xf>
    <xf numFmtId="0" fontId="33" fillId="17" borderId="20" xfId="0" applyFont="1" applyFill="1" applyBorder="1" applyAlignment="1">
      <alignment horizontal="center" vertical="center" wrapText="1" readingOrder="2"/>
    </xf>
    <xf numFmtId="0" fontId="33" fillId="17" borderId="21" xfId="0" applyFont="1" applyFill="1" applyBorder="1" applyAlignment="1">
      <alignment horizontal="center" vertical="center" wrapText="1" readingOrder="2"/>
    </xf>
    <xf numFmtId="0" fontId="33" fillId="3" borderId="13" xfId="0" applyFont="1" applyFill="1" applyBorder="1" applyAlignment="1">
      <alignment horizontal="center" vertical="center" wrapText="1" readingOrder="2"/>
    </xf>
    <xf numFmtId="0" fontId="33" fillId="3" borderId="9" xfId="0" applyFont="1" applyFill="1" applyBorder="1" applyAlignment="1">
      <alignment horizontal="center" vertical="center" wrapText="1" readingOrder="2"/>
    </xf>
    <xf numFmtId="0" fontId="33" fillId="3" borderId="7" xfId="0" applyFont="1" applyFill="1" applyBorder="1" applyAlignment="1">
      <alignment horizontal="center" vertical="center" wrapText="1" readingOrder="2"/>
    </xf>
    <xf numFmtId="0" fontId="33" fillId="3" borderId="4" xfId="0" applyFont="1" applyFill="1" applyBorder="1" applyAlignment="1">
      <alignment horizontal="center" vertical="center" wrapText="1" readingOrder="2"/>
    </xf>
    <xf numFmtId="166" fontId="28" fillId="3" borderId="7" xfId="1" applyNumberFormat="1" applyFont="1" applyFill="1" applyBorder="1" applyAlignment="1">
      <alignment horizontal="center" vertical="center" wrapText="1"/>
    </xf>
    <xf numFmtId="166" fontId="28" fillId="3" borderId="4" xfId="1" applyNumberFormat="1" applyFont="1" applyFill="1" applyBorder="1" applyAlignment="1">
      <alignment horizontal="center" vertical="center" wrapText="1"/>
    </xf>
    <xf numFmtId="166" fontId="33" fillId="3" borderId="7" xfId="1" applyNumberFormat="1" applyFont="1" applyFill="1" applyBorder="1" applyAlignment="1">
      <alignment horizontal="center" vertical="center" wrapText="1" readingOrder="1"/>
    </xf>
    <xf numFmtId="166" fontId="33" fillId="3" borderId="4" xfId="1" applyNumberFormat="1" applyFont="1" applyFill="1" applyBorder="1" applyAlignment="1">
      <alignment horizontal="center" vertical="center" wrapText="1" readingOrder="1"/>
    </xf>
    <xf numFmtId="0" fontId="28" fillId="3" borderId="1" xfId="0" applyFont="1" applyFill="1" applyBorder="1" applyAlignment="1">
      <alignment horizontal="center" vertical="center" wrapText="1"/>
    </xf>
    <xf numFmtId="0" fontId="28" fillId="3" borderId="7"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33" fillId="3" borderId="1" xfId="0" applyFont="1" applyFill="1" applyBorder="1" applyAlignment="1">
      <alignment horizontal="center" vertical="center" wrapText="1" readingOrder="2"/>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4" xfId="0" applyFont="1" applyFill="1" applyBorder="1" applyAlignment="1">
      <alignment horizontal="center" vertical="center" wrapText="1"/>
    </xf>
    <xf numFmtId="166" fontId="7" fillId="3" borderId="7" xfId="1" applyNumberFormat="1" applyFont="1" applyFill="1" applyBorder="1" applyAlignment="1">
      <alignment horizontal="center" vertical="center" wrapText="1"/>
    </xf>
    <xf numFmtId="166" fontId="7" fillId="3" borderId="8" xfId="1" applyNumberFormat="1" applyFont="1" applyFill="1" applyBorder="1" applyAlignment="1">
      <alignment horizontal="center" vertical="center" wrapText="1"/>
    </xf>
    <xf numFmtId="166" fontId="7" fillId="3" borderId="4" xfId="1" applyNumberFormat="1" applyFont="1" applyFill="1" applyBorder="1" applyAlignment="1">
      <alignment horizontal="center" vertical="center" wrapText="1"/>
    </xf>
    <xf numFmtId="0" fontId="33" fillId="20" borderId="1" xfId="0" applyFont="1" applyFill="1" applyBorder="1" applyAlignment="1">
      <alignment horizontal="center" vertical="center" wrapText="1" readingOrder="2"/>
    </xf>
    <xf numFmtId="0" fontId="33" fillId="17" borderId="4" xfId="0" applyFont="1" applyFill="1" applyBorder="1" applyAlignment="1">
      <alignment horizontal="center" vertical="center" wrapText="1" readingOrder="2"/>
    </xf>
    <xf numFmtId="0" fontId="33" fillId="3" borderId="8" xfId="0" applyFont="1" applyFill="1" applyBorder="1" applyAlignment="1">
      <alignment horizontal="center" vertical="center" wrapText="1" readingOrder="2"/>
    </xf>
    <xf numFmtId="166" fontId="33" fillId="3" borderId="8" xfId="1" applyNumberFormat="1" applyFont="1" applyFill="1" applyBorder="1" applyAlignment="1">
      <alignment horizontal="center" vertical="center" wrapText="1" readingOrder="1"/>
    </xf>
    <xf numFmtId="0" fontId="28" fillId="3" borderId="8" xfId="0" applyFont="1" applyFill="1" applyBorder="1" applyAlignment="1">
      <alignment horizontal="center" vertical="center" wrapText="1"/>
    </xf>
    <xf numFmtId="0" fontId="33" fillId="19" borderId="1" xfId="0" applyFont="1" applyFill="1" applyBorder="1" applyAlignment="1">
      <alignment horizontal="center" vertical="center" wrapText="1" readingOrder="2"/>
    </xf>
    <xf numFmtId="0" fontId="33" fillId="19" borderId="7" xfId="0" applyFont="1" applyFill="1" applyBorder="1" applyAlignment="1">
      <alignment horizontal="center" vertical="center" wrapText="1" readingOrder="2"/>
    </xf>
    <xf numFmtId="0" fontId="33" fillId="19" borderId="8" xfId="0" applyFont="1" applyFill="1" applyBorder="1" applyAlignment="1">
      <alignment horizontal="center" vertical="center" wrapText="1" readingOrder="2"/>
    </xf>
    <xf numFmtId="0" fontId="33" fillId="19" borderId="4" xfId="0" applyFont="1" applyFill="1" applyBorder="1" applyAlignment="1">
      <alignment horizontal="center" vertical="center" wrapText="1" readingOrder="2"/>
    </xf>
    <xf numFmtId="0" fontId="28" fillId="3" borderId="7" xfId="0" applyFont="1" applyFill="1" applyBorder="1" applyAlignment="1">
      <alignment horizontal="center" vertical="center" wrapText="1" readingOrder="1"/>
    </xf>
    <xf numFmtId="0" fontId="28" fillId="3" borderId="4" xfId="0" applyFont="1" applyFill="1" applyBorder="1" applyAlignment="1">
      <alignment horizontal="center" vertical="center" wrapText="1" readingOrder="1"/>
    </xf>
    <xf numFmtId="167" fontId="33" fillId="17" borderId="7" xfId="1" applyNumberFormat="1" applyFont="1" applyFill="1" applyBorder="1" applyAlignment="1">
      <alignment horizontal="center" vertical="center" wrapText="1" readingOrder="1"/>
    </xf>
    <xf numFmtId="167" fontId="33" fillId="17" borderId="4" xfId="1" applyNumberFormat="1" applyFont="1" applyFill="1" applyBorder="1" applyAlignment="1">
      <alignment horizontal="center" vertical="center" wrapText="1" readingOrder="1"/>
    </xf>
    <xf numFmtId="0" fontId="28" fillId="13" borderId="1" xfId="0" applyFont="1" applyFill="1" applyBorder="1" applyAlignment="1">
      <alignment horizontal="center" vertical="center" readingOrder="2"/>
    </xf>
    <xf numFmtId="0" fontId="28" fillId="12" borderId="1" xfId="0" applyFont="1" applyFill="1" applyBorder="1" applyAlignment="1">
      <alignment horizontal="center" vertical="center" readingOrder="2"/>
    </xf>
    <xf numFmtId="0" fontId="28" fillId="10" borderId="1" xfId="0" applyFont="1" applyFill="1" applyBorder="1" applyAlignment="1">
      <alignment horizontal="center" vertical="center" readingOrder="2"/>
    </xf>
    <xf numFmtId="0" fontId="28" fillId="10" borderId="1" xfId="3" applyFont="1" applyFill="1" applyBorder="1" applyAlignment="1">
      <alignment horizontal="center" vertical="center" readingOrder="2"/>
    </xf>
    <xf numFmtId="0" fontId="28" fillId="12" borderId="1" xfId="3" applyFont="1" applyFill="1" applyBorder="1" applyAlignment="1">
      <alignment horizontal="center" vertical="center" readingOrder="2"/>
    </xf>
    <xf numFmtId="0" fontId="28" fillId="14" borderId="1" xfId="0" applyFont="1" applyFill="1" applyBorder="1" applyAlignment="1">
      <alignment horizontal="center" vertical="center"/>
    </xf>
    <xf numFmtId="0" fontId="28" fillId="5" borderId="1" xfId="0" applyFont="1" applyFill="1" applyBorder="1" applyAlignment="1">
      <alignment horizontal="center" vertical="center" readingOrder="2"/>
    </xf>
    <xf numFmtId="0" fontId="28" fillId="5" borderId="1" xfId="3" applyFont="1" applyFill="1" applyBorder="1" applyAlignment="1">
      <alignment horizontal="center" vertical="center"/>
    </xf>
    <xf numFmtId="0" fontId="28" fillId="5" borderId="1" xfId="0" applyFont="1" applyFill="1" applyBorder="1" applyAlignment="1">
      <alignment horizontal="center" vertical="center"/>
    </xf>
    <xf numFmtId="0" fontId="9" fillId="0" borderId="0" xfId="0" applyFont="1" applyAlignment="1">
      <alignment horizontal="center" vertical="center" wrapText="1"/>
    </xf>
  </cellXfs>
  <cellStyles count="7">
    <cellStyle name="20% - تمييز5" xfId="2" builtinId="46"/>
    <cellStyle name="Comma" xfId="1" builtinId="3"/>
    <cellStyle name="Normal 5" xfId="6" xr:uid="{00000000-0005-0000-0000-000003000000}"/>
    <cellStyle name="Normal_ورقة1" xfId="3" xr:uid="{00000000-0005-0000-0000-000004000000}"/>
    <cellStyle name="Percent" xfId="5" builtinId="5"/>
    <cellStyle name="Percent 2" xfId="4" xr:uid="{00000000-0005-0000-0000-000006000000}"/>
    <cellStyle name="عادي" xfId="0" builtinId="0"/>
  </cellStyles>
  <dxfs count="35">
    <dxf>
      <font>
        <b/>
        <i val="0"/>
        <strike val="0"/>
        <condense val="0"/>
        <extend val="0"/>
        <outline val="0"/>
        <shadow val="0"/>
        <u val="none"/>
        <vertAlign val="baseline"/>
        <sz val="24"/>
        <color rgb="FFFF0000"/>
        <name val="Calibri"/>
        <family val="2"/>
        <scheme val="none"/>
      </font>
      <numFmt numFmtId="166" formatCode="_-* #,##0\ _ر_._س_._‏_-;\-* #,##0\ _ر_._س_._‏_-;_-* &quot;-&quot;??\ _ر_._س_._‏_-;_-@_-"/>
      <fill>
        <patternFill patternType="solid">
          <fgColor indexed="64"/>
          <bgColor rgb="FFFFFF00"/>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24"/>
        <color theme="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i val="0"/>
        <strike val="0"/>
        <condense val="0"/>
        <extend val="0"/>
        <outline val="0"/>
        <shadow val="0"/>
        <u val="none"/>
        <vertAlign val="baseline"/>
        <sz val="24"/>
        <color theme="1"/>
        <name val="Calibri"/>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strike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strike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strike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b/>
        <strike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1" indent="0" justifyLastLine="0" shrinkToFit="0" readingOrder="2"/>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4"/>
        <color theme="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strike val="0"/>
        <outline val="0"/>
        <shadow val="0"/>
        <u val="none"/>
        <vertAlign val="baseline"/>
        <sz val="24"/>
        <name val="Calibri"/>
        <scheme val="none"/>
      </font>
      <fill>
        <patternFill>
          <fgColor indexed="64"/>
          <bgColor theme="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0" hidden="0"/>
    </dxf>
    <dxf>
      <font>
        <b/>
        <i val="0"/>
        <strike val="0"/>
        <condense val="0"/>
        <extend val="0"/>
        <outline val="0"/>
        <shadow val="0"/>
        <u val="none"/>
        <vertAlign val="baseline"/>
        <sz val="24"/>
        <color theme="1" tint="0.24994659260841701"/>
        <name val="Calibri"/>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28"/>
        <color theme="1" tint="0.24994659260841701"/>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border>
    </dxf>
    <dxf>
      <font>
        <b/>
        <strike val="0"/>
        <outline val="0"/>
        <shadow val="0"/>
        <u val="none"/>
        <vertAlign val="baseline"/>
        <sz val="28"/>
        <color theme="1" tint="0.24994659260841701"/>
        <name val="Calibri"/>
        <scheme val="none"/>
      </font>
      <fill>
        <patternFill>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24"/>
        <name val="Calibri"/>
        <scheme val="none"/>
      </font>
      <fill>
        <patternFill>
          <fgColor indexed="64"/>
          <bgColor theme="0"/>
        </patternFill>
      </fill>
      <alignment horizontal="center" vertical="center" textRotation="0" indent="0" justifyLastLine="0" shrinkToFit="0" readingOrder="0"/>
    </dxf>
    <dxf>
      <border>
        <bottom style="thin">
          <color indexed="64"/>
        </bottom>
      </border>
    </dxf>
    <dxf>
      <font>
        <b/>
        <strike val="0"/>
        <outline val="0"/>
        <shadow val="0"/>
        <u val="none"/>
        <vertAlign val="baseline"/>
        <sz val="24"/>
        <color auto="1"/>
        <name val="Calibri"/>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00"/>
      <color rgb="FFFF66CC"/>
      <color rgb="FFF8E8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dk1"/>
                </a:solidFill>
                <a:latin typeface="+mn-lt"/>
                <a:ea typeface="+mn-ea"/>
                <a:cs typeface="+mn-cs"/>
              </a:defRPr>
            </a:pPr>
            <a:r>
              <a:rPr lang="ar-SA" sz="1400"/>
              <a:t>مقارنة الموزانات التقديرية</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dk1"/>
              </a:solidFill>
              <a:latin typeface="+mn-lt"/>
              <a:ea typeface="+mn-ea"/>
              <a:cs typeface="+mn-cs"/>
            </a:defRPr>
          </a:pPr>
          <a:endParaRPr lang="en-US"/>
        </a:p>
      </c:txPr>
    </c:title>
    <c:autoTitleDeleted val="0"/>
    <c:plotArea>
      <c:layout>
        <c:manualLayout>
          <c:layoutTarget val="inner"/>
          <c:xMode val="edge"/>
          <c:yMode val="edge"/>
          <c:x val="0.1527605437372164"/>
          <c:y val="0.14348629733558085"/>
          <c:w val="0.72938048877551565"/>
          <c:h val="0.67593009303277585"/>
        </c:manualLayout>
      </c:layout>
      <c:barChart>
        <c:barDir val="col"/>
        <c:grouping val="clustered"/>
        <c:varyColors val="0"/>
        <c:ser>
          <c:idx val="0"/>
          <c:order val="0"/>
          <c:tx>
            <c:strRef>
              <c:f>'الموازنة التقديرية'!$G$4</c:f>
              <c:strCache>
                <c:ptCount val="1"/>
                <c:pt idx="0">
                  <c:v>الموازنة التقديرية</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c:spPr>
          <c:invertIfNegative val="0"/>
          <c:cat>
            <c:strRef>
              <c:f>'الموازنة التقديرية'!$H$3:$K$3</c:f>
              <c:strCache>
                <c:ptCount val="4"/>
                <c:pt idx="0">
                  <c:v> موازنة عام 2026 م </c:v>
                </c:pt>
                <c:pt idx="1">
                  <c:v> موازنة عام 2025 م </c:v>
                </c:pt>
                <c:pt idx="2">
                  <c:v> موازنة عام 2024 م </c:v>
                </c:pt>
                <c:pt idx="3">
                  <c:v> موازنة عام 2023 م </c:v>
                </c:pt>
              </c:strCache>
            </c:strRef>
          </c:cat>
          <c:val>
            <c:numRef>
              <c:f>'الموازنة التقديرية'!$H$4:$K$4</c:f>
              <c:numCache>
                <c:formatCode>#,##0</c:formatCode>
                <c:ptCount val="4"/>
                <c:pt idx="2">
                  <c:v>13645811.710000001</c:v>
                </c:pt>
                <c:pt idx="3">
                  <c:v>12874680</c:v>
                </c:pt>
              </c:numCache>
            </c:numRef>
          </c:val>
          <c:extLst>
            <c:ext xmlns:c16="http://schemas.microsoft.com/office/drawing/2014/chart" uri="{C3380CC4-5D6E-409C-BE32-E72D297353CC}">
              <c16:uniqueId val="{00000000-2860-40E7-B8EF-581195EADB1F}"/>
            </c:ext>
          </c:extLst>
        </c:ser>
        <c:ser>
          <c:idx val="1"/>
          <c:order val="1"/>
          <c:tx>
            <c:strRef>
              <c:f>'الموازنة التقديرية'!$G$5</c:f>
              <c:strCache>
                <c:ptCount val="1"/>
                <c:pt idx="0">
                  <c:v>الإيرادات المتحققة</c:v>
                </c:pt>
              </c:strCache>
            </c:strRef>
          </c:tx>
          <c:spPr>
            <a:gradFill flip="none" rotWithShape="1">
              <a:gsLst>
                <a:gs pos="0">
                  <a:schemeClr val="accent2"/>
                </a:gs>
                <a:gs pos="75000">
                  <a:schemeClr val="accent2">
                    <a:lumMod val="60000"/>
                    <a:lumOff val="40000"/>
                  </a:schemeClr>
                </a:gs>
                <a:gs pos="51000">
                  <a:schemeClr val="accent2">
                    <a:alpha val="75000"/>
                  </a:schemeClr>
                </a:gs>
                <a:gs pos="100000">
                  <a:schemeClr val="accent2">
                    <a:lumMod val="20000"/>
                    <a:lumOff val="80000"/>
                    <a:alpha val="15000"/>
                  </a:schemeClr>
                </a:gs>
              </a:gsLst>
              <a:lin ang="5400000" scaled="0"/>
            </a:gradFill>
            <a:ln>
              <a:noFill/>
            </a:ln>
            <a:effectLst/>
          </c:spPr>
          <c:invertIfNegative val="0"/>
          <c:cat>
            <c:strRef>
              <c:f>'الموازنة التقديرية'!$H$3:$K$3</c:f>
              <c:strCache>
                <c:ptCount val="4"/>
                <c:pt idx="0">
                  <c:v> موازنة عام 2026 م </c:v>
                </c:pt>
                <c:pt idx="1">
                  <c:v> موازنة عام 2025 م </c:v>
                </c:pt>
                <c:pt idx="2">
                  <c:v> موازنة عام 2024 م </c:v>
                </c:pt>
                <c:pt idx="3">
                  <c:v> موازنة عام 2023 م </c:v>
                </c:pt>
              </c:strCache>
            </c:strRef>
          </c:cat>
          <c:val>
            <c:numRef>
              <c:f>'الموازنة التقديرية'!$H$5:$K$5</c:f>
              <c:numCache>
                <c:formatCode>#,##0</c:formatCode>
                <c:ptCount val="4"/>
                <c:pt idx="0">
                  <c:v>27500000</c:v>
                </c:pt>
                <c:pt idx="1">
                  <c:v>12076848</c:v>
                </c:pt>
                <c:pt idx="2">
                  <c:v>12076848</c:v>
                </c:pt>
                <c:pt idx="3">
                  <c:v>10242068</c:v>
                </c:pt>
              </c:numCache>
            </c:numRef>
          </c:val>
          <c:extLst>
            <c:ext xmlns:c16="http://schemas.microsoft.com/office/drawing/2014/chart" uri="{C3380CC4-5D6E-409C-BE32-E72D297353CC}">
              <c16:uniqueId val="{00000001-2860-40E7-B8EF-581195EADB1F}"/>
            </c:ext>
          </c:extLst>
        </c:ser>
        <c:ser>
          <c:idx val="2"/>
          <c:order val="2"/>
          <c:tx>
            <c:strRef>
              <c:f>'الموازنة التقديرية'!$G$6</c:f>
              <c:strCache>
                <c:ptCount val="1"/>
                <c:pt idx="0">
                  <c:v>المصاريف</c:v>
                </c:pt>
              </c:strCache>
            </c:strRef>
          </c:tx>
          <c:spPr>
            <a:gradFill flip="none" rotWithShape="1">
              <a:gsLst>
                <a:gs pos="0">
                  <a:schemeClr val="accent3"/>
                </a:gs>
                <a:gs pos="75000">
                  <a:schemeClr val="accent3">
                    <a:lumMod val="60000"/>
                    <a:lumOff val="40000"/>
                  </a:schemeClr>
                </a:gs>
                <a:gs pos="51000">
                  <a:schemeClr val="accent3">
                    <a:alpha val="75000"/>
                  </a:schemeClr>
                </a:gs>
                <a:gs pos="100000">
                  <a:schemeClr val="accent3">
                    <a:lumMod val="20000"/>
                    <a:lumOff val="80000"/>
                    <a:alpha val="15000"/>
                  </a:schemeClr>
                </a:gs>
              </a:gsLst>
              <a:lin ang="5400000" scaled="0"/>
            </a:gradFill>
            <a:ln>
              <a:noFill/>
            </a:ln>
            <a:effectLst/>
          </c:spPr>
          <c:invertIfNegative val="0"/>
          <c:cat>
            <c:strRef>
              <c:f>'الموازنة التقديرية'!$H$3:$K$3</c:f>
              <c:strCache>
                <c:ptCount val="4"/>
                <c:pt idx="0">
                  <c:v> موازنة عام 2026 م </c:v>
                </c:pt>
                <c:pt idx="1">
                  <c:v> موازنة عام 2025 م </c:v>
                </c:pt>
                <c:pt idx="2">
                  <c:v> موازنة عام 2024 م </c:v>
                </c:pt>
                <c:pt idx="3">
                  <c:v> موازنة عام 2023 م </c:v>
                </c:pt>
              </c:strCache>
            </c:strRef>
          </c:cat>
          <c:val>
            <c:numRef>
              <c:f>'الموازنة التقديرية'!$H$6:$K$6</c:f>
              <c:numCache>
                <c:formatCode>#,##0</c:formatCode>
                <c:ptCount val="4"/>
                <c:pt idx="0">
                  <c:v>16175000</c:v>
                </c:pt>
                <c:pt idx="1">
                  <c:v>10936600</c:v>
                </c:pt>
                <c:pt idx="2">
                  <c:v>10936600</c:v>
                </c:pt>
                <c:pt idx="3">
                  <c:v>9620646</c:v>
                </c:pt>
              </c:numCache>
            </c:numRef>
          </c:val>
          <c:extLst>
            <c:ext xmlns:c16="http://schemas.microsoft.com/office/drawing/2014/chart" uri="{C3380CC4-5D6E-409C-BE32-E72D297353CC}">
              <c16:uniqueId val="{00000002-2860-40E7-B8EF-581195EADB1F}"/>
            </c:ext>
          </c:extLst>
        </c:ser>
        <c:dLbls>
          <c:showLegendKey val="0"/>
          <c:showVal val="0"/>
          <c:showCatName val="0"/>
          <c:showSerName val="0"/>
          <c:showPercent val="0"/>
          <c:showBubbleSize val="0"/>
        </c:dLbls>
        <c:gapWidth val="150"/>
        <c:axId val="601820472"/>
        <c:axId val="601821912"/>
      </c:barChart>
      <c:lineChart>
        <c:grouping val="standard"/>
        <c:varyColors val="0"/>
        <c:ser>
          <c:idx val="3"/>
          <c:order val="3"/>
          <c:tx>
            <c:strRef>
              <c:f>'الموازنة التقديرية'!$G$7</c:f>
              <c:strCache>
                <c:ptCount val="1"/>
                <c:pt idx="0">
                  <c:v>الفائض</c:v>
                </c:pt>
              </c:strCache>
            </c:strRef>
          </c:tx>
          <c:spPr>
            <a:ln w="28575" cap="rnd">
              <a:solidFill>
                <a:schemeClr val="accent4"/>
              </a:solidFill>
              <a:round/>
            </a:ln>
            <a:effectLst/>
          </c:spPr>
          <c:marker>
            <c:symbol val="none"/>
          </c:marker>
          <c:cat>
            <c:strRef>
              <c:f>'الموازنة التقديرية'!$H$3:$K$3</c:f>
              <c:strCache>
                <c:ptCount val="4"/>
                <c:pt idx="0">
                  <c:v> موازنة عام 2026 م </c:v>
                </c:pt>
                <c:pt idx="1">
                  <c:v> موازنة عام 2025 م </c:v>
                </c:pt>
                <c:pt idx="2">
                  <c:v> موازنة عام 2024 م </c:v>
                </c:pt>
                <c:pt idx="3">
                  <c:v> موازنة عام 2023 م </c:v>
                </c:pt>
              </c:strCache>
            </c:strRef>
          </c:cat>
          <c:val>
            <c:numRef>
              <c:f>'الموازنة التقديرية'!$H$7:$K$7</c:f>
              <c:numCache>
                <c:formatCode>#,##0</c:formatCode>
                <c:ptCount val="4"/>
                <c:pt idx="0">
                  <c:v>11325000</c:v>
                </c:pt>
                <c:pt idx="1">
                  <c:v>1140248</c:v>
                </c:pt>
                <c:pt idx="2">
                  <c:v>1140248</c:v>
                </c:pt>
                <c:pt idx="3">
                  <c:v>621422</c:v>
                </c:pt>
              </c:numCache>
            </c:numRef>
          </c:val>
          <c:smooth val="0"/>
          <c:extLst>
            <c:ext xmlns:c16="http://schemas.microsoft.com/office/drawing/2014/chart" uri="{C3380CC4-5D6E-409C-BE32-E72D297353CC}">
              <c16:uniqueId val="{00000003-2860-40E7-B8EF-581195EADB1F}"/>
            </c:ext>
          </c:extLst>
        </c:ser>
        <c:ser>
          <c:idx val="4"/>
          <c:order val="4"/>
          <c:tx>
            <c:strRef>
              <c:f>'الموازنة التقديرية'!$G$8</c:f>
              <c:strCache>
                <c:ptCount val="1"/>
                <c:pt idx="0">
                  <c:v>العجز</c:v>
                </c:pt>
              </c:strCache>
            </c:strRef>
          </c:tx>
          <c:spPr>
            <a:ln w="28575" cap="rnd">
              <a:solidFill>
                <a:schemeClr val="accent5"/>
              </a:solidFill>
              <a:round/>
            </a:ln>
            <a:effectLst/>
          </c:spPr>
          <c:marker>
            <c:symbol val="none"/>
          </c:marker>
          <c:cat>
            <c:strRef>
              <c:f>'الموازنة التقديرية'!$H$3:$K$3</c:f>
              <c:strCache>
                <c:ptCount val="4"/>
                <c:pt idx="0">
                  <c:v> موازنة عام 2026 م </c:v>
                </c:pt>
                <c:pt idx="1">
                  <c:v> موازنة عام 2025 م </c:v>
                </c:pt>
                <c:pt idx="2">
                  <c:v> موازنة عام 2024 م </c:v>
                </c:pt>
                <c:pt idx="3">
                  <c:v> موازنة عام 2023 م </c:v>
                </c:pt>
              </c:strCache>
            </c:strRef>
          </c:cat>
          <c:val>
            <c:numRef>
              <c:f>'الموازنة التقديرية'!$H$8:$K$8</c:f>
              <c:numCache>
                <c:formatCode>#,##0</c:formatCode>
                <c:ptCount val="4"/>
                <c:pt idx="0">
                  <c:v>0</c:v>
                </c:pt>
                <c:pt idx="1">
                  <c:v>0</c:v>
                </c:pt>
                <c:pt idx="2">
                  <c:v>0</c:v>
                </c:pt>
                <c:pt idx="3">
                  <c:v>0</c:v>
                </c:pt>
              </c:numCache>
            </c:numRef>
          </c:val>
          <c:smooth val="0"/>
          <c:extLst>
            <c:ext xmlns:c16="http://schemas.microsoft.com/office/drawing/2014/chart" uri="{C3380CC4-5D6E-409C-BE32-E72D297353CC}">
              <c16:uniqueId val="{00000004-2860-40E7-B8EF-581195EADB1F}"/>
            </c:ext>
          </c:extLst>
        </c:ser>
        <c:dLbls>
          <c:showLegendKey val="0"/>
          <c:showVal val="0"/>
          <c:showCatName val="0"/>
          <c:showSerName val="0"/>
          <c:showPercent val="0"/>
          <c:showBubbleSize val="0"/>
        </c:dLbls>
        <c:marker val="1"/>
        <c:smooth val="0"/>
        <c:axId val="612570128"/>
        <c:axId val="612565808"/>
      </c:lineChart>
      <c:catAx>
        <c:axId val="6018204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rgbClr val="0070C0"/>
                </a:solidFill>
                <a:latin typeface="+mn-lt"/>
                <a:ea typeface="+mn-ea"/>
                <a:cs typeface="+mn-cs"/>
              </a:defRPr>
            </a:pPr>
            <a:endParaRPr lang="en-US"/>
          </a:p>
        </c:txPr>
        <c:crossAx val="601821912"/>
        <c:crosses val="autoZero"/>
        <c:auto val="1"/>
        <c:lblAlgn val="ctr"/>
        <c:lblOffset val="100"/>
        <c:noMultiLvlLbl val="0"/>
      </c:catAx>
      <c:valAx>
        <c:axId val="601821912"/>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01820472"/>
        <c:crosses val="autoZero"/>
        <c:crossBetween val="between"/>
      </c:valAx>
      <c:valAx>
        <c:axId val="612565808"/>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crossAx val="612570128"/>
        <c:crosses val="max"/>
        <c:crossBetween val="between"/>
      </c:valAx>
      <c:catAx>
        <c:axId val="612570128"/>
        <c:scaling>
          <c:orientation val="minMax"/>
        </c:scaling>
        <c:delete val="1"/>
        <c:axPos val="b"/>
        <c:numFmt formatCode="General" sourceLinked="1"/>
        <c:majorTickMark val="out"/>
        <c:minorTickMark val="none"/>
        <c:tickLblPos val="nextTo"/>
        <c:crossAx val="61256580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12700" cap="flat" cmpd="sng" algn="ctr">
      <a:solidFill>
        <a:schemeClr val="accent4"/>
      </a:solidFill>
      <a:prstDash val="solid"/>
      <a:miter lim="800000"/>
    </a:ln>
    <a:effectLst/>
  </c:spPr>
  <c:txPr>
    <a:bodyPr/>
    <a:lstStyle/>
    <a:p>
      <a:pPr>
        <a:defRPr>
          <a:solidFill>
            <a:schemeClr val="dk1"/>
          </a:solidFill>
          <a:latin typeface="+mn-lt"/>
          <a:ea typeface="+mn-ea"/>
          <a:cs typeface="+mn-c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ar-SA"/>
              <a:t>نسب بند المصروفات إلى إجمالي المصروفات</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'الموازنة التقديرية'!$D$3</c:f>
              <c:strCache>
                <c:ptCount val="1"/>
                <c:pt idx="0">
                  <c:v>16,230,000</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elete val="1"/>
          </c:dLbls>
          <c:cat>
            <c:multiLvlStrRef>
              <c:f>'الموازنة التقديرية'!$B$4:$C$9</c:f>
              <c:multiLvlStrCache>
                <c:ptCount val="6"/>
                <c:lvl>
                  <c:pt idx="0">
                    <c:v>المصاريف الإدارية</c:v>
                  </c:pt>
                  <c:pt idx="1">
                    <c:v>مصاريف الأنشطة المباشرة</c:v>
                  </c:pt>
                  <c:pt idx="2">
                    <c:v>مصاريف الأنشطة غير المباشرة (المحملة)</c:v>
                  </c:pt>
                  <c:pt idx="3">
                    <c:v>مصاريف الإستدامة المالية</c:v>
                  </c:pt>
                  <c:pt idx="4">
                    <c:v>مصاريف جمع الأموال </c:v>
                  </c:pt>
                  <c:pt idx="5">
                    <c:v>مصاريف الحوكمة</c:v>
                  </c:pt>
                </c:lvl>
                <c:lvl>
                  <c:pt idx="0">
                    <c:v>1</c:v>
                  </c:pt>
                  <c:pt idx="1">
                    <c:v>2</c:v>
                  </c:pt>
                  <c:pt idx="2">
                    <c:v>3</c:v>
                  </c:pt>
                  <c:pt idx="3">
                    <c:v>4</c:v>
                  </c:pt>
                  <c:pt idx="4">
                    <c:v>5</c:v>
                  </c:pt>
                  <c:pt idx="5">
                    <c:v>6</c:v>
                  </c:pt>
                </c:lvl>
              </c:multiLvlStrCache>
            </c:multiLvlStrRef>
          </c:cat>
          <c:val>
            <c:numRef>
              <c:f>'الموازنة التقديرية'!$D$4:$D$9</c:f>
              <c:numCache>
                <c:formatCode>#,##0_ ;\-#,##0\ </c:formatCode>
                <c:ptCount val="6"/>
                <c:pt idx="0">
                  <c:v>1200000</c:v>
                </c:pt>
                <c:pt idx="1">
                  <c:v>11500000</c:v>
                </c:pt>
                <c:pt idx="2">
                  <c:v>2000000</c:v>
                </c:pt>
                <c:pt idx="3">
                  <c:v>550000</c:v>
                </c:pt>
                <c:pt idx="4">
                  <c:v>780000</c:v>
                </c:pt>
                <c:pt idx="5">
                  <c:v>200000</c:v>
                </c:pt>
              </c:numCache>
            </c:numRef>
          </c:val>
          <c:extLst>
            <c:ext xmlns:c16="http://schemas.microsoft.com/office/drawing/2014/chart" uri="{C3380CC4-5D6E-409C-BE32-E72D297353CC}">
              <c16:uniqueId val="{00000000-67B2-42F3-8F86-EA674834FA1D}"/>
            </c:ext>
          </c:extLst>
        </c:ser>
        <c:ser>
          <c:idx val="1"/>
          <c:order val="1"/>
          <c:tx>
            <c:strRef>
              <c:f>'الموازنة التقديرية'!$E$3</c:f>
              <c:strCache>
                <c:ptCount val="1"/>
                <c:pt idx="0">
                  <c:v>النسب%</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'الموازنة التقديرية'!$B$4:$C$9</c:f>
              <c:multiLvlStrCache>
                <c:ptCount val="6"/>
                <c:lvl>
                  <c:pt idx="0">
                    <c:v>المصاريف الإدارية</c:v>
                  </c:pt>
                  <c:pt idx="1">
                    <c:v>مصاريف الأنشطة المباشرة</c:v>
                  </c:pt>
                  <c:pt idx="2">
                    <c:v>مصاريف الأنشطة غير المباشرة (المحملة)</c:v>
                  </c:pt>
                  <c:pt idx="3">
                    <c:v>مصاريف الإستدامة المالية</c:v>
                  </c:pt>
                  <c:pt idx="4">
                    <c:v>مصاريف جمع الأموال </c:v>
                  </c:pt>
                  <c:pt idx="5">
                    <c:v>مصاريف الحوكمة</c:v>
                  </c:pt>
                </c:lvl>
                <c:lvl>
                  <c:pt idx="0">
                    <c:v>1</c:v>
                  </c:pt>
                  <c:pt idx="1">
                    <c:v>2</c:v>
                  </c:pt>
                  <c:pt idx="2">
                    <c:v>3</c:v>
                  </c:pt>
                  <c:pt idx="3">
                    <c:v>4</c:v>
                  </c:pt>
                  <c:pt idx="4">
                    <c:v>5</c:v>
                  </c:pt>
                  <c:pt idx="5">
                    <c:v>6</c:v>
                  </c:pt>
                </c:lvl>
              </c:multiLvlStrCache>
            </c:multiLvlStrRef>
          </c:cat>
          <c:val>
            <c:numRef>
              <c:f>'الموازنة التقديرية'!$E$4:$E$9</c:f>
              <c:numCache>
                <c:formatCode>0%</c:formatCode>
                <c:ptCount val="6"/>
                <c:pt idx="0">
                  <c:v>7.3937153419593352E-2</c:v>
                </c:pt>
                <c:pt idx="1">
                  <c:v>0.70856438693776957</c:v>
                </c:pt>
                <c:pt idx="2">
                  <c:v>0.12322858903265557</c:v>
                </c:pt>
                <c:pt idx="3">
                  <c:v>3.3887861983980284E-2</c:v>
                </c:pt>
                <c:pt idx="4">
                  <c:v>4.8059149722735672E-2</c:v>
                </c:pt>
                <c:pt idx="5">
                  <c:v>1.2322858903265557E-2</c:v>
                </c:pt>
              </c:numCache>
            </c:numRef>
          </c:val>
          <c:extLst>
            <c:ext xmlns:c16="http://schemas.microsoft.com/office/drawing/2014/chart" uri="{C3380CC4-5D6E-409C-BE32-E72D297353CC}">
              <c16:uniqueId val="{00000001-67B2-42F3-8F86-EA674834FA1D}"/>
            </c:ext>
          </c:extLst>
        </c:ser>
        <c:dLbls>
          <c:dLblPos val="outEnd"/>
          <c:showLegendKey val="0"/>
          <c:showVal val="1"/>
          <c:showCatName val="0"/>
          <c:showSerName val="0"/>
          <c:showPercent val="0"/>
          <c:showBubbleSize val="0"/>
        </c:dLbls>
        <c:gapWidth val="150"/>
        <c:overlap val="-27"/>
        <c:axId val="616879616"/>
        <c:axId val="616879976"/>
      </c:barChart>
      <c:catAx>
        <c:axId val="6168796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16879976"/>
        <c:crosses val="autoZero"/>
        <c:auto val="1"/>
        <c:lblAlgn val="ctr"/>
        <c:lblOffset val="100"/>
        <c:noMultiLvlLbl val="0"/>
      </c:catAx>
      <c:valAx>
        <c:axId val="616879976"/>
        <c:scaling>
          <c:orientation val="minMax"/>
        </c:scaling>
        <c:delete val="0"/>
        <c:axPos val="l"/>
        <c:majorGridlines>
          <c:spPr>
            <a:ln w="9525" cap="flat" cmpd="sng" algn="ctr">
              <a:solidFill>
                <a:schemeClr val="tx1">
                  <a:lumMod val="15000"/>
                  <a:lumOff val="85000"/>
                </a:schemeClr>
              </a:solidFill>
              <a:round/>
            </a:ln>
            <a:effectLst/>
          </c:spPr>
        </c:majorGridlines>
        <c:numFmt formatCode="#,##0_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168796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solidFill>
        <a:schemeClr val="accent5"/>
      </a:solid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3">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tx1"/>
    </cs:fontRef>
    <cs:spPr>
      <a:gradFill>
        <a:gsLst>
          <a:gs pos="100000">
            <a:schemeClr val="phClr">
              <a:alpha val="0"/>
            </a:schemeClr>
          </a:gs>
          <a:gs pos="50000">
            <a:schemeClr val="phClr"/>
          </a:gs>
        </a:gsLst>
        <a:lin ang="5400000" scaled="0"/>
      </a:gradFill>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tx1"/>
    </cs:fontRef>
    <cs:spPr>
      <a:ln w="9525" cap="flat" cmpd="sng" algn="ctr">
        <a:solidFill>
          <a:schemeClr val="tx1">
            <a:lumMod val="5000"/>
            <a:lumOff val="9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9</xdr:col>
      <xdr:colOff>1140159</xdr:colOff>
      <xdr:row>0</xdr:row>
      <xdr:rowOff>83941</xdr:rowOff>
    </xdr:from>
    <xdr:to>
      <xdr:col>11</xdr:col>
      <xdr:colOff>4288</xdr:colOff>
      <xdr:row>0</xdr:row>
      <xdr:rowOff>820413</xdr:rowOff>
    </xdr:to>
    <xdr:pic>
      <xdr:nvPicPr>
        <xdr:cNvPr id="6" name="صورة 5" descr="رؤية 2030» تدعم حيوية الاقتصاد السعودي... و2018 شهد أعلى ميزانية إنفاق |  الشرق الأوسط">
          <a:extLst>
            <a:ext uri="{FF2B5EF4-FFF2-40B4-BE49-F238E27FC236}">
              <a16:creationId xmlns:a16="http://schemas.microsoft.com/office/drawing/2014/main" id="{63FAED71-3476-4AD8-9E1A-A75C71DAE4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6004278" y="83941"/>
          <a:ext cx="1133717" cy="736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0</xdr:row>
      <xdr:rowOff>49695</xdr:rowOff>
    </xdr:from>
    <xdr:to>
      <xdr:col>2</xdr:col>
      <xdr:colOff>2079694</xdr:colOff>
      <xdr:row>0</xdr:row>
      <xdr:rowOff>736822</xdr:rowOff>
    </xdr:to>
    <xdr:pic>
      <xdr:nvPicPr>
        <xdr:cNvPr id="7" name="صورة 6">
          <a:extLst>
            <a:ext uri="{FF2B5EF4-FFF2-40B4-BE49-F238E27FC236}">
              <a16:creationId xmlns:a16="http://schemas.microsoft.com/office/drawing/2014/main" id="{1CD1DF01-8645-EDDA-0D6F-29512BD3F2E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09440312" y="49695"/>
          <a:ext cx="2077641" cy="687127"/>
        </a:xfrm>
        <a:prstGeom prst="rect">
          <a:avLst/>
        </a:prstGeom>
      </xdr:spPr>
    </xdr:pic>
    <xdr:clientData/>
  </xdr:twoCellAnchor>
  <xdr:oneCellAnchor>
    <xdr:from>
      <xdr:col>3</xdr:col>
      <xdr:colOff>1101006</xdr:colOff>
      <xdr:row>0</xdr:row>
      <xdr:rowOff>171340</xdr:rowOff>
    </xdr:from>
    <xdr:ext cx="4542462" cy="593304"/>
    <xdr:sp macro="" textlink="">
      <xdr:nvSpPr>
        <xdr:cNvPr id="3" name="مستطيل 2">
          <a:extLst>
            <a:ext uri="{FF2B5EF4-FFF2-40B4-BE49-F238E27FC236}">
              <a16:creationId xmlns:a16="http://schemas.microsoft.com/office/drawing/2014/main" id="{568BEA04-B406-355C-3037-A9060792445C}"/>
            </a:ext>
          </a:extLst>
        </xdr:cNvPr>
        <xdr:cNvSpPr/>
      </xdr:nvSpPr>
      <xdr:spPr>
        <a:xfrm>
          <a:off x="11142607032" y="171340"/>
          <a:ext cx="4542462" cy="593304"/>
        </a:xfrm>
        <a:prstGeom prst="rect">
          <a:avLst/>
        </a:prstGeom>
        <a:noFill/>
      </xdr:spPr>
      <xdr:txBody>
        <a:bodyPr wrap="none" lIns="91440" tIns="45720" rIns="91440" bIns="45720">
          <a:spAutoFit/>
        </a:bodyPr>
        <a:lstStyle/>
        <a:p>
          <a:r>
            <a:rPr lang="ar-SA" sz="32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latin typeface="+mn-lt"/>
              <a:ea typeface="+mn-ea"/>
              <a:cs typeface="+mn-cs"/>
            </a:rPr>
            <a:t>الموازنة التقديرية لعام 2026 م</a:t>
          </a:r>
          <a:endParaRPr lang="en-US" sz="138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twoCellAnchor>
    <xdr:from>
      <xdr:col>6</xdr:col>
      <xdr:colOff>1172</xdr:colOff>
      <xdr:row>10</xdr:row>
      <xdr:rowOff>53340</xdr:rowOff>
    </xdr:from>
    <xdr:to>
      <xdr:col>10</xdr:col>
      <xdr:colOff>1181100</xdr:colOff>
      <xdr:row>26</xdr:row>
      <xdr:rowOff>159172</xdr:rowOff>
    </xdr:to>
    <xdr:graphicFrame macro="">
      <xdr:nvGraphicFramePr>
        <xdr:cNvPr id="8" name="مخطط 7">
          <a:extLst>
            <a:ext uri="{FF2B5EF4-FFF2-40B4-BE49-F238E27FC236}">
              <a16:creationId xmlns:a16="http://schemas.microsoft.com/office/drawing/2014/main" id="{2F83AF1E-FDCE-9D48-EC13-BC40CBDF88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496957</xdr:colOff>
      <xdr:row>10</xdr:row>
      <xdr:rowOff>15240</xdr:rowOff>
    </xdr:from>
    <xdr:to>
      <xdr:col>5</xdr:col>
      <xdr:colOff>30480</xdr:colOff>
      <xdr:row>26</xdr:row>
      <xdr:rowOff>140804</xdr:rowOff>
    </xdr:to>
    <xdr:graphicFrame macro="">
      <xdr:nvGraphicFramePr>
        <xdr:cNvPr id="5" name="مخطط 4">
          <a:extLst>
            <a:ext uri="{FF2B5EF4-FFF2-40B4-BE49-F238E27FC236}">
              <a16:creationId xmlns:a16="http://schemas.microsoft.com/office/drawing/2014/main" id="{591495AF-1448-F6EA-77D9-003273A31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398319</xdr:colOff>
      <xdr:row>0</xdr:row>
      <xdr:rowOff>94125</xdr:rowOff>
    </xdr:from>
    <xdr:to>
      <xdr:col>21</xdr:col>
      <xdr:colOff>2185616</xdr:colOff>
      <xdr:row>1</xdr:row>
      <xdr:rowOff>2104161</xdr:rowOff>
    </xdr:to>
    <xdr:pic>
      <xdr:nvPicPr>
        <xdr:cNvPr id="3" name="صورة 2" descr="رؤية 2030» تدعم حيوية الاقتصاد السعودي... و2018 شهد أعلى ميزانية إنفاق |  الشرق الأوسط">
          <a:extLst>
            <a:ext uri="{FF2B5EF4-FFF2-40B4-BE49-F238E27FC236}">
              <a16:creationId xmlns:a16="http://schemas.microsoft.com/office/drawing/2014/main" id="{200964D2-169C-424C-AC1A-7339732C5F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30366509" y="94125"/>
          <a:ext cx="4216172" cy="2462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121229</xdr:colOff>
      <xdr:row>0</xdr:row>
      <xdr:rowOff>153603</xdr:rowOff>
    </xdr:from>
    <xdr:to>
      <xdr:col>2</xdr:col>
      <xdr:colOff>2712461</xdr:colOff>
      <xdr:row>1</xdr:row>
      <xdr:rowOff>2000338</xdr:rowOff>
    </xdr:to>
    <xdr:pic>
      <xdr:nvPicPr>
        <xdr:cNvPr id="4" name="صورة 3">
          <a:extLst>
            <a:ext uri="{FF2B5EF4-FFF2-40B4-BE49-F238E27FC236}">
              <a16:creationId xmlns:a16="http://schemas.microsoft.com/office/drawing/2014/main" id="{86854817-31A3-4328-AB4B-EEE1A38046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37467136" y="153603"/>
          <a:ext cx="6667499" cy="22883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الجدول11" displayName="الجدول11" ref="B3:P20" totalsRowCount="1" headerRowDxfId="34" dataDxfId="32" headerRowBorderDxfId="33" tableBorderDxfId="31" totalsRowBorderDxfId="30">
  <tableColumns count="15">
    <tableColumn id="1" xr3:uid="{00000000-0010-0000-0000-000001000000}" name="اسم البرنامج التسويقي" dataDxfId="29" totalsRowDxfId="28"/>
    <tableColumn id="23" xr3:uid="{00000000-0010-0000-0000-000017000000}" name="فكرة البرنامج التسويقي" dataDxfId="27" totalsRowDxfId="26"/>
    <tableColumn id="2" xr3:uid="{00000000-0010-0000-0000-000002000000}" name="أهداف البرنامج التسويقي" dataDxfId="25" totalsRowDxfId="24"/>
    <tableColumn id="5" xr3:uid="{00000000-0010-0000-0000-000005000000}" name="تصنيف البرنامج" dataDxfId="23" totalsRowDxfId="22"/>
    <tableColumn id="3" xr3:uid="{00000000-0010-0000-0000-000003000000}" name="الفئة المستهدفة بالتسويق" dataDxfId="21" totalsRowDxfId="20"/>
    <tableColumn id="19" xr3:uid="{00000000-0010-0000-0000-000013000000}" name="منصة التسويق" dataDxfId="19" totalsRowDxfId="18"/>
    <tableColumn id="4" xr3:uid="{00000000-0010-0000-0000-000004000000}" name="الجهات المشاركة" dataDxfId="17" totalsRowDxfId="16"/>
    <tableColumn id="6" xr3:uid="{00000000-0010-0000-0000-000006000000}" name="تاريخ التنفيذ المقترح" dataDxfId="15" totalsRowDxfId="14"/>
    <tableColumn id="10" xr3:uid="{00000000-0010-0000-0000-00000A000000}" name="هل يوجد جهات ممولة؟ إذا يوجد تذكر هذه الجهات" dataDxfId="13" totalsRowDxfId="12"/>
    <tableColumn id="13" xr3:uid="{00000000-0010-0000-0000-00000D000000}" name="هل يتطلب موافقة جهات آخرى لتنفيذ البرنامج؟ إذا نعم تذكر هذه الجهات" dataDxfId="11" totalsRowDxfId="10"/>
    <tableColumn id="8" xr3:uid="{00000000-0010-0000-0000-000008000000}" name="هل البرنامج قائم أو مستحدث؟" dataDxfId="9" totalsRowDxfId="8"/>
    <tableColumn id="17" xr3:uid="{00000000-0010-0000-0000-000011000000}" name="هل يحتوي على برنامج تدريبي وبالتالي يتطلب الحصول على موافقة المؤسسة العامة للتدريب التقني والمهني؟" dataDxfId="7" totalsRowDxfId="6"/>
    <tableColumn id="20" xr3:uid="{00000000-0010-0000-0000-000014000000}" name="في حالة استضافة وفود من خارج المملكة هل تمت أو تتطلب الموافقة على الاستضافة؟ " dataDxfId="5" totalsRowDxfId="4"/>
    <tableColumn id="7" xr3:uid="{00000000-0010-0000-0000-000007000000}" name="هل يحتوي البرنامج على أي جوانب استثمارية، وقفية، تتطلب موافقة الجهات المختصة؟" dataDxfId="3" totalsRowDxfId="2"/>
    <tableColumn id="9" xr3:uid="{00000000-0010-0000-0000-000009000000}" name="التكلفة المالية المراد جمعها " totalsRowFunction="sum" dataDxfId="1" totalsRowDxfId="0"/>
  </tableColumns>
  <tableStyleInfo name="TableStyleMedium5"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K26"/>
  <sheetViews>
    <sheetView showGridLines="0" rightToLeft="1" tabSelected="1" zoomScaleNormal="100" zoomScaleSheetLayoutView="130" workbookViewId="0">
      <selection activeCell="B3" sqref="B3:C3"/>
    </sheetView>
  </sheetViews>
  <sheetFormatPr defaultRowHeight="15" x14ac:dyDescent="0.25"/>
  <cols>
    <col min="1" max="1" width="1.69921875" style="1" customWidth="1"/>
    <col min="2" max="2" width="2.59765625" style="1" bestFit="1" customWidth="1"/>
    <col min="3" max="3" width="35.3984375" style="1" customWidth="1"/>
    <col min="4" max="4" width="23.296875" style="1" customWidth="1"/>
    <col min="5" max="5" width="14.5" style="1" customWidth="1"/>
    <col min="6" max="6" width="5.69921875" style="1" customWidth="1"/>
    <col min="7" max="7" width="14" style="1" bestFit="1" customWidth="1"/>
    <col min="8" max="11" width="16" style="1" bestFit="1" customWidth="1"/>
    <col min="12" max="211" width="8.69921875" style="1"/>
    <col min="212" max="212" width="3.296875" style="1" customWidth="1"/>
    <col min="213" max="213" width="6.59765625" style="1" bestFit="1" customWidth="1"/>
    <col min="214" max="214" width="28.296875" style="1" customWidth="1"/>
    <col min="215" max="215" width="17.296875" style="1" customWidth="1"/>
    <col min="216" max="216" width="18.59765625" style="1" customWidth="1"/>
    <col min="217" max="217" width="21" style="1" customWidth="1"/>
    <col min="218" max="218" width="23.8984375" style="1" customWidth="1"/>
    <col min="219" max="219" width="8.69921875" style="1"/>
    <col min="220" max="220" width="9.8984375" style="1" bestFit="1" customWidth="1"/>
    <col min="221" max="467" width="8.69921875" style="1"/>
    <col min="468" max="468" width="3.296875" style="1" customWidth="1"/>
    <col min="469" max="469" width="6.59765625" style="1" bestFit="1" customWidth="1"/>
    <col min="470" max="470" width="28.296875" style="1" customWidth="1"/>
    <col min="471" max="471" width="17.296875" style="1" customWidth="1"/>
    <col min="472" max="472" width="18.59765625" style="1" customWidth="1"/>
    <col min="473" max="473" width="21" style="1" customWidth="1"/>
    <col min="474" max="474" width="23.8984375" style="1" customWidth="1"/>
    <col min="475" max="475" width="8.69921875" style="1"/>
    <col min="476" max="476" width="9.8984375" style="1" bestFit="1" customWidth="1"/>
    <col min="477" max="723" width="8.69921875" style="1"/>
    <col min="724" max="724" width="3.296875" style="1" customWidth="1"/>
    <col min="725" max="725" width="6.59765625" style="1" bestFit="1" customWidth="1"/>
    <col min="726" max="726" width="28.296875" style="1" customWidth="1"/>
    <col min="727" max="727" width="17.296875" style="1" customWidth="1"/>
    <col min="728" max="728" width="18.59765625" style="1" customWidth="1"/>
    <col min="729" max="729" width="21" style="1" customWidth="1"/>
    <col min="730" max="730" width="23.8984375" style="1" customWidth="1"/>
    <col min="731" max="731" width="8.69921875" style="1"/>
    <col min="732" max="732" width="9.8984375" style="1" bestFit="1" customWidth="1"/>
    <col min="733" max="979" width="8.69921875" style="1"/>
    <col min="980" max="980" width="3.296875" style="1" customWidth="1"/>
    <col min="981" max="981" width="6.59765625" style="1" bestFit="1" customWidth="1"/>
    <col min="982" max="982" width="28.296875" style="1" customWidth="1"/>
    <col min="983" max="983" width="17.296875" style="1" customWidth="1"/>
    <col min="984" max="984" width="18.59765625" style="1" customWidth="1"/>
    <col min="985" max="985" width="21" style="1" customWidth="1"/>
    <col min="986" max="986" width="23.8984375" style="1" customWidth="1"/>
    <col min="987" max="987" width="8.69921875" style="1"/>
    <col min="988" max="988" width="9.8984375" style="1" bestFit="1" customWidth="1"/>
    <col min="989" max="1235" width="8.69921875" style="1"/>
    <col min="1236" max="1236" width="3.296875" style="1" customWidth="1"/>
    <col min="1237" max="1237" width="6.59765625" style="1" bestFit="1" customWidth="1"/>
    <col min="1238" max="1238" width="28.296875" style="1" customWidth="1"/>
    <col min="1239" max="1239" width="17.296875" style="1" customWidth="1"/>
    <col min="1240" max="1240" width="18.59765625" style="1" customWidth="1"/>
    <col min="1241" max="1241" width="21" style="1" customWidth="1"/>
    <col min="1242" max="1242" width="23.8984375" style="1" customWidth="1"/>
    <col min="1243" max="1243" width="8.69921875" style="1"/>
    <col min="1244" max="1244" width="9.8984375" style="1" bestFit="1" customWidth="1"/>
    <col min="1245" max="1491" width="8.69921875" style="1"/>
    <col min="1492" max="1492" width="3.296875" style="1" customWidth="1"/>
    <col min="1493" max="1493" width="6.59765625" style="1" bestFit="1" customWidth="1"/>
    <col min="1494" max="1494" width="28.296875" style="1" customWidth="1"/>
    <col min="1495" max="1495" width="17.296875" style="1" customWidth="1"/>
    <col min="1496" max="1496" width="18.59765625" style="1" customWidth="1"/>
    <col min="1497" max="1497" width="21" style="1" customWidth="1"/>
    <col min="1498" max="1498" width="23.8984375" style="1" customWidth="1"/>
    <col min="1499" max="1499" width="8.69921875" style="1"/>
    <col min="1500" max="1500" width="9.8984375" style="1" bestFit="1" customWidth="1"/>
    <col min="1501" max="1747" width="8.69921875" style="1"/>
    <col min="1748" max="1748" width="3.296875" style="1" customWidth="1"/>
    <col min="1749" max="1749" width="6.59765625" style="1" bestFit="1" customWidth="1"/>
    <col min="1750" max="1750" width="28.296875" style="1" customWidth="1"/>
    <col min="1751" max="1751" width="17.296875" style="1" customWidth="1"/>
    <col min="1752" max="1752" width="18.59765625" style="1" customWidth="1"/>
    <col min="1753" max="1753" width="21" style="1" customWidth="1"/>
    <col min="1754" max="1754" width="23.8984375" style="1" customWidth="1"/>
    <col min="1755" max="1755" width="8.69921875" style="1"/>
    <col min="1756" max="1756" width="9.8984375" style="1" bestFit="1" customWidth="1"/>
    <col min="1757" max="2003" width="8.69921875" style="1"/>
    <col min="2004" max="2004" width="3.296875" style="1" customWidth="1"/>
    <col min="2005" max="2005" width="6.59765625" style="1" bestFit="1" customWidth="1"/>
    <col min="2006" max="2006" width="28.296875" style="1" customWidth="1"/>
    <col min="2007" max="2007" width="17.296875" style="1" customWidth="1"/>
    <col min="2008" max="2008" width="18.59765625" style="1" customWidth="1"/>
    <col min="2009" max="2009" width="21" style="1" customWidth="1"/>
    <col min="2010" max="2010" width="23.8984375" style="1" customWidth="1"/>
    <col min="2011" max="2011" width="8.69921875" style="1"/>
    <col min="2012" max="2012" width="9.8984375" style="1" bestFit="1" customWidth="1"/>
    <col min="2013" max="2259" width="8.69921875" style="1"/>
    <col min="2260" max="2260" width="3.296875" style="1" customWidth="1"/>
    <col min="2261" max="2261" width="6.59765625" style="1" bestFit="1" customWidth="1"/>
    <col min="2262" max="2262" width="28.296875" style="1" customWidth="1"/>
    <col min="2263" max="2263" width="17.296875" style="1" customWidth="1"/>
    <col min="2264" max="2264" width="18.59765625" style="1" customWidth="1"/>
    <col min="2265" max="2265" width="21" style="1" customWidth="1"/>
    <col min="2266" max="2266" width="23.8984375" style="1" customWidth="1"/>
    <col min="2267" max="2267" width="8.69921875" style="1"/>
    <col min="2268" max="2268" width="9.8984375" style="1" bestFit="1" customWidth="1"/>
    <col min="2269" max="2515" width="8.69921875" style="1"/>
    <col min="2516" max="2516" width="3.296875" style="1" customWidth="1"/>
    <col min="2517" max="2517" width="6.59765625" style="1" bestFit="1" customWidth="1"/>
    <col min="2518" max="2518" width="28.296875" style="1" customWidth="1"/>
    <col min="2519" max="2519" width="17.296875" style="1" customWidth="1"/>
    <col min="2520" max="2520" width="18.59765625" style="1" customWidth="1"/>
    <col min="2521" max="2521" width="21" style="1" customWidth="1"/>
    <col min="2522" max="2522" width="23.8984375" style="1" customWidth="1"/>
    <col min="2523" max="2523" width="8.69921875" style="1"/>
    <col min="2524" max="2524" width="9.8984375" style="1" bestFit="1" customWidth="1"/>
    <col min="2525" max="2771" width="8.69921875" style="1"/>
    <col min="2772" max="2772" width="3.296875" style="1" customWidth="1"/>
    <col min="2773" max="2773" width="6.59765625" style="1" bestFit="1" customWidth="1"/>
    <col min="2774" max="2774" width="28.296875" style="1" customWidth="1"/>
    <col min="2775" max="2775" width="17.296875" style="1" customWidth="1"/>
    <col min="2776" max="2776" width="18.59765625" style="1" customWidth="1"/>
    <col min="2777" max="2777" width="21" style="1" customWidth="1"/>
    <col min="2778" max="2778" width="23.8984375" style="1" customWidth="1"/>
    <col min="2779" max="2779" width="8.69921875" style="1"/>
    <col min="2780" max="2780" width="9.8984375" style="1" bestFit="1" customWidth="1"/>
    <col min="2781" max="3027" width="8.69921875" style="1"/>
    <col min="3028" max="3028" width="3.296875" style="1" customWidth="1"/>
    <col min="3029" max="3029" width="6.59765625" style="1" bestFit="1" customWidth="1"/>
    <col min="3030" max="3030" width="28.296875" style="1" customWidth="1"/>
    <col min="3031" max="3031" width="17.296875" style="1" customWidth="1"/>
    <col min="3032" max="3032" width="18.59765625" style="1" customWidth="1"/>
    <col min="3033" max="3033" width="21" style="1" customWidth="1"/>
    <col min="3034" max="3034" width="23.8984375" style="1" customWidth="1"/>
    <col min="3035" max="3035" width="8.69921875" style="1"/>
    <col min="3036" max="3036" width="9.8984375" style="1" bestFit="1" customWidth="1"/>
    <col min="3037" max="3283" width="8.69921875" style="1"/>
    <col min="3284" max="3284" width="3.296875" style="1" customWidth="1"/>
    <col min="3285" max="3285" width="6.59765625" style="1" bestFit="1" customWidth="1"/>
    <col min="3286" max="3286" width="28.296875" style="1" customWidth="1"/>
    <col min="3287" max="3287" width="17.296875" style="1" customWidth="1"/>
    <col min="3288" max="3288" width="18.59765625" style="1" customWidth="1"/>
    <col min="3289" max="3289" width="21" style="1" customWidth="1"/>
    <col min="3290" max="3290" width="23.8984375" style="1" customWidth="1"/>
    <col min="3291" max="3291" width="8.69921875" style="1"/>
    <col min="3292" max="3292" width="9.8984375" style="1" bestFit="1" customWidth="1"/>
    <col min="3293" max="3539" width="8.69921875" style="1"/>
    <col min="3540" max="3540" width="3.296875" style="1" customWidth="1"/>
    <col min="3541" max="3541" width="6.59765625" style="1" bestFit="1" customWidth="1"/>
    <col min="3542" max="3542" width="28.296875" style="1" customWidth="1"/>
    <col min="3543" max="3543" width="17.296875" style="1" customWidth="1"/>
    <col min="3544" max="3544" width="18.59765625" style="1" customWidth="1"/>
    <col min="3545" max="3545" width="21" style="1" customWidth="1"/>
    <col min="3546" max="3546" width="23.8984375" style="1" customWidth="1"/>
    <col min="3547" max="3547" width="8.69921875" style="1"/>
    <col min="3548" max="3548" width="9.8984375" style="1" bestFit="1" customWidth="1"/>
    <col min="3549" max="3795" width="8.69921875" style="1"/>
    <col min="3796" max="3796" width="3.296875" style="1" customWidth="1"/>
    <col min="3797" max="3797" width="6.59765625" style="1" bestFit="1" customWidth="1"/>
    <col min="3798" max="3798" width="28.296875" style="1" customWidth="1"/>
    <col min="3799" max="3799" width="17.296875" style="1" customWidth="1"/>
    <col min="3800" max="3800" width="18.59765625" style="1" customWidth="1"/>
    <col min="3801" max="3801" width="21" style="1" customWidth="1"/>
    <col min="3802" max="3802" width="23.8984375" style="1" customWidth="1"/>
    <col min="3803" max="3803" width="8.69921875" style="1"/>
    <col min="3804" max="3804" width="9.8984375" style="1" bestFit="1" customWidth="1"/>
    <col min="3805" max="4051" width="8.69921875" style="1"/>
    <col min="4052" max="4052" width="3.296875" style="1" customWidth="1"/>
    <col min="4053" max="4053" width="6.59765625" style="1" bestFit="1" customWidth="1"/>
    <col min="4054" max="4054" width="28.296875" style="1" customWidth="1"/>
    <col min="4055" max="4055" width="17.296875" style="1" customWidth="1"/>
    <col min="4056" max="4056" width="18.59765625" style="1" customWidth="1"/>
    <col min="4057" max="4057" width="21" style="1" customWidth="1"/>
    <col min="4058" max="4058" width="23.8984375" style="1" customWidth="1"/>
    <col min="4059" max="4059" width="8.69921875" style="1"/>
    <col min="4060" max="4060" width="9.8984375" style="1" bestFit="1" customWidth="1"/>
    <col min="4061" max="4307" width="8.69921875" style="1"/>
    <col min="4308" max="4308" width="3.296875" style="1" customWidth="1"/>
    <col min="4309" max="4309" width="6.59765625" style="1" bestFit="1" customWidth="1"/>
    <col min="4310" max="4310" width="28.296875" style="1" customWidth="1"/>
    <col min="4311" max="4311" width="17.296875" style="1" customWidth="1"/>
    <col min="4312" max="4312" width="18.59765625" style="1" customWidth="1"/>
    <col min="4313" max="4313" width="21" style="1" customWidth="1"/>
    <col min="4314" max="4314" width="23.8984375" style="1" customWidth="1"/>
    <col min="4315" max="4315" width="8.69921875" style="1"/>
    <col min="4316" max="4316" width="9.8984375" style="1" bestFit="1" customWidth="1"/>
    <col min="4317" max="4563" width="8.69921875" style="1"/>
    <col min="4564" max="4564" width="3.296875" style="1" customWidth="1"/>
    <col min="4565" max="4565" width="6.59765625" style="1" bestFit="1" customWidth="1"/>
    <col min="4566" max="4566" width="28.296875" style="1" customWidth="1"/>
    <col min="4567" max="4567" width="17.296875" style="1" customWidth="1"/>
    <col min="4568" max="4568" width="18.59765625" style="1" customWidth="1"/>
    <col min="4569" max="4569" width="21" style="1" customWidth="1"/>
    <col min="4570" max="4570" width="23.8984375" style="1" customWidth="1"/>
    <col min="4571" max="4571" width="8.69921875" style="1"/>
    <col min="4572" max="4572" width="9.8984375" style="1" bestFit="1" customWidth="1"/>
    <col min="4573" max="4819" width="8.69921875" style="1"/>
    <col min="4820" max="4820" width="3.296875" style="1" customWidth="1"/>
    <col min="4821" max="4821" width="6.59765625" style="1" bestFit="1" customWidth="1"/>
    <col min="4822" max="4822" width="28.296875" style="1" customWidth="1"/>
    <col min="4823" max="4823" width="17.296875" style="1" customWidth="1"/>
    <col min="4824" max="4824" width="18.59765625" style="1" customWidth="1"/>
    <col min="4825" max="4825" width="21" style="1" customWidth="1"/>
    <col min="4826" max="4826" width="23.8984375" style="1" customWidth="1"/>
    <col min="4827" max="4827" width="8.69921875" style="1"/>
    <col min="4828" max="4828" width="9.8984375" style="1" bestFit="1" customWidth="1"/>
    <col min="4829" max="5075" width="8.69921875" style="1"/>
    <col min="5076" max="5076" width="3.296875" style="1" customWidth="1"/>
    <col min="5077" max="5077" width="6.59765625" style="1" bestFit="1" customWidth="1"/>
    <col min="5078" max="5078" width="28.296875" style="1" customWidth="1"/>
    <col min="5079" max="5079" width="17.296875" style="1" customWidth="1"/>
    <col min="5080" max="5080" width="18.59765625" style="1" customWidth="1"/>
    <col min="5081" max="5081" width="21" style="1" customWidth="1"/>
    <col min="5082" max="5082" width="23.8984375" style="1" customWidth="1"/>
    <col min="5083" max="5083" width="8.69921875" style="1"/>
    <col min="5084" max="5084" width="9.8984375" style="1" bestFit="1" customWidth="1"/>
    <col min="5085" max="5331" width="8.69921875" style="1"/>
    <col min="5332" max="5332" width="3.296875" style="1" customWidth="1"/>
    <col min="5333" max="5333" width="6.59765625" style="1" bestFit="1" customWidth="1"/>
    <col min="5334" max="5334" width="28.296875" style="1" customWidth="1"/>
    <col min="5335" max="5335" width="17.296875" style="1" customWidth="1"/>
    <col min="5336" max="5336" width="18.59765625" style="1" customWidth="1"/>
    <col min="5337" max="5337" width="21" style="1" customWidth="1"/>
    <col min="5338" max="5338" width="23.8984375" style="1" customWidth="1"/>
    <col min="5339" max="5339" width="8.69921875" style="1"/>
    <col min="5340" max="5340" width="9.8984375" style="1" bestFit="1" customWidth="1"/>
    <col min="5341" max="5587" width="8.69921875" style="1"/>
    <col min="5588" max="5588" width="3.296875" style="1" customWidth="1"/>
    <col min="5589" max="5589" width="6.59765625" style="1" bestFit="1" customWidth="1"/>
    <col min="5590" max="5590" width="28.296875" style="1" customWidth="1"/>
    <col min="5591" max="5591" width="17.296875" style="1" customWidth="1"/>
    <col min="5592" max="5592" width="18.59765625" style="1" customWidth="1"/>
    <col min="5593" max="5593" width="21" style="1" customWidth="1"/>
    <col min="5594" max="5594" width="23.8984375" style="1" customWidth="1"/>
    <col min="5595" max="5595" width="8.69921875" style="1"/>
    <col min="5596" max="5596" width="9.8984375" style="1" bestFit="1" customWidth="1"/>
    <col min="5597" max="5843" width="8.69921875" style="1"/>
    <col min="5844" max="5844" width="3.296875" style="1" customWidth="1"/>
    <col min="5845" max="5845" width="6.59765625" style="1" bestFit="1" customWidth="1"/>
    <col min="5846" max="5846" width="28.296875" style="1" customWidth="1"/>
    <col min="5847" max="5847" width="17.296875" style="1" customWidth="1"/>
    <col min="5848" max="5848" width="18.59765625" style="1" customWidth="1"/>
    <col min="5849" max="5849" width="21" style="1" customWidth="1"/>
    <col min="5850" max="5850" width="23.8984375" style="1" customWidth="1"/>
    <col min="5851" max="5851" width="8.69921875" style="1"/>
    <col min="5852" max="5852" width="9.8984375" style="1" bestFit="1" customWidth="1"/>
    <col min="5853" max="6099" width="8.69921875" style="1"/>
    <col min="6100" max="6100" width="3.296875" style="1" customWidth="1"/>
    <col min="6101" max="6101" width="6.59765625" style="1" bestFit="1" customWidth="1"/>
    <col min="6102" max="6102" width="28.296875" style="1" customWidth="1"/>
    <col min="6103" max="6103" width="17.296875" style="1" customWidth="1"/>
    <col min="6104" max="6104" width="18.59765625" style="1" customWidth="1"/>
    <col min="6105" max="6105" width="21" style="1" customWidth="1"/>
    <col min="6106" max="6106" width="23.8984375" style="1" customWidth="1"/>
    <col min="6107" max="6107" width="8.69921875" style="1"/>
    <col min="6108" max="6108" width="9.8984375" style="1" bestFit="1" customWidth="1"/>
    <col min="6109" max="6355" width="8.69921875" style="1"/>
    <col min="6356" max="6356" width="3.296875" style="1" customWidth="1"/>
    <col min="6357" max="6357" width="6.59765625" style="1" bestFit="1" customWidth="1"/>
    <col min="6358" max="6358" width="28.296875" style="1" customWidth="1"/>
    <col min="6359" max="6359" width="17.296875" style="1" customWidth="1"/>
    <col min="6360" max="6360" width="18.59765625" style="1" customWidth="1"/>
    <col min="6361" max="6361" width="21" style="1" customWidth="1"/>
    <col min="6362" max="6362" width="23.8984375" style="1" customWidth="1"/>
    <col min="6363" max="6363" width="8.69921875" style="1"/>
    <col min="6364" max="6364" width="9.8984375" style="1" bestFit="1" customWidth="1"/>
    <col min="6365" max="6611" width="8.69921875" style="1"/>
    <col min="6612" max="6612" width="3.296875" style="1" customWidth="1"/>
    <col min="6613" max="6613" width="6.59765625" style="1" bestFit="1" customWidth="1"/>
    <col min="6614" max="6614" width="28.296875" style="1" customWidth="1"/>
    <col min="6615" max="6615" width="17.296875" style="1" customWidth="1"/>
    <col min="6616" max="6616" width="18.59765625" style="1" customWidth="1"/>
    <col min="6617" max="6617" width="21" style="1" customWidth="1"/>
    <col min="6618" max="6618" width="23.8984375" style="1" customWidth="1"/>
    <col min="6619" max="6619" width="8.69921875" style="1"/>
    <col min="6620" max="6620" width="9.8984375" style="1" bestFit="1" customWidth="1"/>
    <col min="6621" max="6867" width="8.69921875" style="1"/>
    <col min="6868" max="6868" width="3.296875" style="1" customWidth="1"/>
    <col min="6869" max="6869" width="6.59765625" style="1" bestFit="1" customWidth="1"/>
    <col min="6870" max="6870" width="28.296875" style="1" customWidth="1"/>
    <col min="6871" max="6871" width="17.296875" style="1" customWidth="1"/>
    <col min="6872" max="6872" width="18.59765625" style="1" customWidth="1"/>
    <col min="6873" max="6873" width="21" style="1" customWidth="1"/>
    <col min="6874" max="6874" width="23.8984375" style="1" customWidth="1"/>
    <col min="6875" max="6875" width="8.69921875" style="1"/>
    <col min="6876" max="6876" width="9.8984375" style="1" bestFit="1" customWidth="1"/>
    <col min="6877" max="7123" width="8.69921875" style="1"/>
    <col min="7124" max="7124" width="3.296875" style="1" customWidth="1"/>
    <col min="7125" max="7125" width="6.59765625" style="1" bestFit="1" customWidth="1"/>
    <col min="7126" max="7126" width="28.296875" style="1" customWidth="1"/>
    <col min="7127" max="7127" width="17.296875" style="1" customWidth="1"/>
    <col min="7128" max="7128" width="18.59765625" style="1" customWidth="1"/>
    <col min="7129" max="7129" width="21" style="1" customWidth="1"/>
    <col min="7130" max="7130" width="23.8984375" style="1" customWidth="1"/>
    <col min="7131" max="7131" width="8.69921875" style="1"/>
    <col min="7132" max="7132" width="9.8984375" style="1" bestFit="1" customWidth="1"/>
    <col min="7133" max="7379" width="8.69921875" style="1"/>
    <col min="7380" max="7380" width="3.296875" style="1" customWidth="1"/>
    <col min="7381" max="7381" width="6.59765625" style="1" bestFit="1" customWidth="1"/>
    <col min="7382" max="7382" width="28.296875" style="1" customWidth="1"/>
    <col min="7383" max="7383" width="17.296875" style="1" customWidth="1"/>
    <col min="7384" max="7384" width="18.59765625" style="1" customWidth="1"/>
    <col min="7385" max="7385" width="21" style="1" customWidth="1"/>
    <col min="7386" max="7386" width="23.8984375" style="1" customWidth="1"/>
    <col min="7387" max="7387" width="8.69921875" style="1"/>
    <col min="7388" max="7388" width="9.8984375" style="1" bestFit="1" customWidth="1"/>
    <col min="7389" max="7635" width="8.69921875" style="1"/>
    <col min="7636" max="7636" width="3.296875" style="1" customWidth="1"/>
    <col min="7637" max="7637" width="6.59765625" style="1" bestFit="1" customWidth="1"/>
    <col min="7638" max="7638" width="28.296875" style="1" customWidth="1"/>
    <col min="7639" max="7639" width="17.296875" style="1" customWidth="1"/>
    <col min="7640" max="7640" width="18.59765625" style="1" customWidth="1"/>
    <col min="7641" max="7641" width="21" style="1" customWidth="1"/>
    <col min="7642" max="7642" width="23.8984375" style="1" customWidth="1"/>
    <col min="7643" max="7643" width="8.69921875" style="1"/>
    <col min="7644" max="7644" width="9.8984375" style="1" bestFit="1" customWidth="1"/>
    <col min="7645" max="7891" width="8.69921875" style="1"/>
    <col min="7892" max="7892" width="3.296875" style="1" customWidth="1"/>
    <col min="7893" max="7893" width="6.59765625" style="1" bestFit="1" customWidth="1"/>
    <col min="7894" max="7894" width="28.296875" style="1" customWidth="1"/>
    <col min="7895" max="7895" width="17.296875" style="1" customWidth="1"/>
    <col min="7896" max="7896" width="18.59765625" style="1" customWidth="1"/>
    <col min="7897" max="7897" width="21" style="1" customWidth="1"/>
    <col min="7898" max="7898" width="23.8984375" style="1" customWidth="1"/>
    <col min="7899" max="7899" width="8.69921875" style="1"/>
    <col min="7900" max="7900" width="9.8984375" style="1" bestFit="1" customWidth="1"/>
    <col min="7901" max="8147" width="8.69921875" style="1"/>
    <col min="8148" max="8148" width="3.296875" style="1" customWidth="1"/>
    <col min="8149" max="8149" width="6.59765625" style="1" bestFit="1" customWidth="1"/>
    <col min="8150" max="8150" width="28.296875" style="1" customWidth="1"/>
    <col min="8151" max="8151" width="17.296875" style="1" customWidth="1"/>
    <col min="8152" max="8152" width="18.59765625" style="1" customWidth="1"/>
    <col min="8153" max="8153" width="21" style="1" customWidth="1"/>
    <col min="8154" max="8154" width="23.8984375" style="1" customWidth="1"/>
    <col min="8155" max="8155" width="8.69921875" style="1"/>
    <col min="8156" max="8156" width="9.8984375" style="1" bestFit="1" customWidth="1"/>
    <col min="8157" max="8403" width="8.69921875" style="1"/>
    <col min="8404" max="8404" width="3.296875" style="1" customWidth="1"/>
    <col min="8405" max="8405" width="6.59765625" style="1" bestFit="1" customWidth="1"/>
    <col min="8406" max="8406" width="28.296875" style="1" customWidth="1"/>
    <col min="8407" max="8407" width="17.296875" style="1" customWidth="1"/>
    <col min="8408" max="8408" width="18.59765625" style="1" customWidth="1"/>
    <col min="8409" max="8409" width="21" style="1" customWidth="1"/>
    <col min="8410" max="8410" width="23.8984375" style="1" customWidth="1"/>
    <col min="8411" max="8411" width="8.69921875" style="1"/>
    <col min="8412" max="8412" width="9.8984375" style="1" bestFit="1" customWidth="1"/>
    <col min="8413" max="8659" width="8.69921875" style="1"/>
    <col min="8660" max="8660" width="3.296875" style="1" customWidth="1"/>
    <col min="8661" max="8661" width="6.59765625" style="1" bestFit="1" customWidth="1"/>
    <col min="8662" max="8662" width="28.296875" style="1" customWidth="1"/>
    <col min="8663" max="8663" width="17.296875" style="1" customWidth="1"/>
    <col min="8664" max="8664" width="18.59765625" style="1" customWidth="1"/>
    <col min="8665" max="8665" width="21" style="1" customWidth="1"/>
    <col min="8666" max="8666" width="23.8984375" style="1" customWidth="1"/>
    <col min="8667" max="8667" width="8.69921875" style="1"/>
    <col min="8668" max="8668" width="9.8984375" style="1" bestFit="1" customWidth="1"/>
    <col min="8669" max="8915" width="8.69921875" style="1"/>
    <col min="8916" max="8916" width="3.296875" style="1" customWidth="1"/>
    <col min="8917" max="8917" width="6.59765625" style="1" bestFit="1" customWidth="1"/>
    <col min="8918" max="8918" width="28.296875" style="1" customWidth="1"/>
    <col min="8919" max="8919" width="17.296875" style="1" customWidth="1"/>
    <col min="8920" max="8920" width="18.59765625" style="1" customWidth="1"/>
    <col min="8921" max="8921" width="21" style="1" customWidth="1"/>
    <col min="8922" max="8922" width="23.8984375" style="1" customWidth="1"/>
    <col min="8923" max="8923" width="8.69921875" style="1"/>
    <col min="8924" max="8924" width="9.8984375" style="1" bestFit="1" customWidth="1"/>
    <col min="8925" max="9171" width="8.69921875" style="1"/>
    <col min="9172" max="9172" width="3.296875" style="1" customWidth="1"/>
    <col min="9173" max="9173" width="6.59765625" style="1" bestFit="1" customWidth="1"/>
    <col min="9174" max="9174" width="28.296875" style="1" customWidth="1"/>
    <col min="9175" max="9175" width="17.296875" style="1" customWidth="1"/>
    <col min="9176" max="9176" width="18.59765625" style="1" customWidth="1"/>
    <col min="9177" max="9177" width="21" style="1" customWidth="1"/>
    <col min="9178" max="9178" width="23.8984375" style="1" customWidth="1"/>
    <col min="9179" max="9179" width="8.69921875" style="1"/>
    <col min="9180" max="9180" width="9.8984375" style="1" bestFit="1" customWidth="1"/>
    <col min="9181" max="9427" width="8.69921875" style="1"/>
    <col min="9428" max="9428" width="3.296875" style="1" customWidth="1"/>
    <col min="9429" max="9429" width="6.59765625" style="1" bestFit="1" customWidth="1"/>
    <col min="9430" max="9430" width="28.296875" style="1" customWidth="1"/>
    <col min="9431" max="9431" width="17.296875" style="1" customWidth="1"/>
    <col min="9432" max="9432" width="18.59765625" style="1" customWidth="1"/>
    <col min="9433" max="9433" width="21" style="1" customWidth="1"/>
    <col min="9434" max="9434" width="23.8984375" style="1" customWidth="1"/>
    <col min="9435" max="9435" width="8.69921875" style="1"/>
    <col min="9436" max="9436" width="9.8984375" style="1" bestFit="1" customWidth="1"/>
    <col min="9437" max="9683" width="8.69921875" style="1"/>
    <col min="9684" max="9684" width="3.296875" style="1" customWidth="1"/>
    <col min="9685" max="9685" width="6.59765625" style="1" bestFit="1" customWidth="1"/>
    <col min="9686" max="9686" width="28.296875" style="1" customWidth="1"/>
    <col min="9687" max="9687" width="17.296875" style="1" customWidth="1"/>
    <col min="9688" max="9688" width="18.59765625" style="1" customWidth="1"/>
    <col min="9689" max="9689" width="21" style="1" customWidth="1"/>
    <col min="9690" max="9690" width="23.8984375" style="1" customWidth="1"/>
    <col min="9691" max="9691" width="8.69921875" style="1"/>
    <col min="9692" max="9692" width="9.8984375" style="1" bestFit="1" customWidth="1"/>
    <col min="9693" max="9939" width="8.69921875" style="1"/>
    <col min="9940" max="9940" width="3.296875" style="1" customWidth="1"/>
    <col min="9941" max="9941" width="6.59765625" style="1" bestFit="1" customWidth="1"/>
    <col min="9942" max="9942" width="28.296875" style="1" customWidth="1"/>
    <col min="9943" max="9943" width="17.296875" style="1" customWidth="1"/>
    <col min="9944" max="9944" width="18.59765625" style="1" customWidth="1"/>
    <col min="9945" max="9945" width="21" style="1" customWidth="1"/>
    <col min="9946" max="9946" width="23.8984375" style="1" customWidth="1"/>
    <col min="9947" max="9947" width="8.69921875" style="1"/>
    <col min="9948" max="9948" width="9.8984375" style="1" bestFit="1" customWidth="1"/>
    <col min="9949" max="10195" width="8.69921875" style="1"/>
    <col min="10196" max="10196" width="3.296875" style="1" customWidth="1"/>
    <col min="10197" max="10197" width="6.59765625" style="1" bestFit="1" customWidth="1"/>
    <col min="10198" max="10198" width="28.296875" style="1" customWidth="1"/>
    <col min="10199" max="10199" width="17.296875" style="1" customWidth="1"/>
    <col min="10200" max="10200" width="18.59765625" style="1" customWidth="1"/>
    <col min="10201" max="10201" width="21" style="1" customWidth="1"/>
    <col min="10202" max="10202" width="23.8984375" style="1" customWidth="1"/>
    <col min="10203" max="10203" width="8.69921875" style="1"/>
    <col min="10204" max="10204" width="9.8984375" style="1" bestFit="1" customWidth="1"/>
    <col min="10205" max="10451" width="8.69921875" style="1"/>
    <col min="10452" max="10452" width="3.296875" style="1" customWidth="1"/>
    <col min="10453" max="10453" width="6.59765625" style="1" bestFit="1" customWidth="1"/>
    <col min="10454" max="10454" width="28.296875" style="1" customWidth="1"/>
    <col min="10455" max="10455" width="17.296875" style="1" customWidth="1"/>
    <col min="10456" max="10456" width="18.59765625" style="1" customWidth="1"/>
    <col min="10457" max="10457" width="21" style="1" customWidth="1"/>
    <col min="10458" max="10458" width="23.8984375" style="1" customWidth="1"/>
    <col min="10459" max="10459" width="8.69921875" style="1"/>
    <col min="10460" max="10460" width="9.8984375" style="1" bestFit="1" customWidth="1"/>
    <col min="10461" max="10707" width="8.69921875" style="1"/>
    <col min="10708" max="10708" width="3.296875" style="1" customWidth="1"/>
    <col min="10709" max="10709" width="6.59765625" style="1" bestFit="1" customWidth="1"/>
    <col min="10710" max="10710" width="28.296875" style="1" customWidth="1"/>
    <col min="10711" max="10711" width="17.296875" style="1" customWidth="1"/>
    <col min="10712" max="10712" width="18.59765625" style="1" customWidth="1"/>
    <col min="10713" max="10713" width="21" style="1" customWidth="1"/>
    <col min="10714" max="10714" width="23.8984375" style="1" customWidth="1"/>
    <col min="10715" max="10715" width="8.69921875" style="1"/>
    <col min="10716" max="10716" width="9.8984375" style="1" bestFit="1" customWidth="1"/>
    <col min="10717" max="10963" width="8.69921875" style="1"/>
    <col min="10964" max="10964" width="3.296875" style="1" customWidth="1"/>
    <col min="10965" max="10965" width="6.59765625" style="1" bestFit="1" customWidth="1"/>
    <col min="10966" max="10966" width="28.296875" style="1" customWidth="1"/>
    <col min="10967" max="10967" width="17.296875" style="1" customWidth="1"/>
    <col min="10968" max="10968" width="18.59765625" style="1" customWidth="1"/>
    <col min="10969" max="10969" width="21" style="1" customWidth="1"/>
    <col min="10970" max="10970" width="23.8984375" style="1" customWidth="1"/>
    <col min="10971" max="10971" width="8.69921875" style="1"/>
    <col min="10972" max="10972" width="9.8984375" style="1" bestFit="1" customWidth="1"/>
    <col min="10973" max="11219" width="8.69921875" style="1"/>
    <col min="11220" max="11220" width="3.296875" style="1" customWidth="1"/>
    <col min="11221" max="11221" width="6.59765625" style="1" bestFit="1" customWidth="1"/>
    <col min="11222" max="11222" width="28.296875" style="1" customWidth="1"/>
    <col min="11223" max="11223" width="17.296875" style="1" customWidth="1"/>
    <col min="11224" max="11224" width="18.59765625" style="1" customWidth="1"/>
    <col min="11225" max="11225" width="21" style="1" customWidth="1"/>
    <col min="11226" max="11226" width="23.8984375" style="1" customWidth="1"/>
    <col min="11227" max="11227" width="8.69921875" style="1"/>
    <col min="11228" max="11228" width="9.8984375" style="1" bestFit="1" customWidth="1"/>
    <col min="11229" max="11475" width="8.69921875" style="1"/>
    <col min="11476" max="11476" width="3.296875" style="1" customWidth="1"/>
    <col min="11477" max="11477" width="6.59765625" style="1" bestFit="1" customWidth="1"/>
    <col min="11478" max="11478" width="28.296875" style="1" customWidth="1"/>
    <col min="11479" max="11479" width="17.296875" style="1" customWidth="1"/>
    <col min="11480" max="11480" width="18.59765625" style="1" customWidth="1"/>
    <col min="11481" max="11481" width="21" style="1" customWidth="1"/>
    <col min="11482" max="11482" width="23.8984375" style="1" customWidth="1"/>
    <col min="11483" max="11483" width="8.69921875" style="1"/>
    <col min="11484" max="11484" width="9.8984375" style="1" bestFit="1" customWidth="1"/>
    <col min="11485" max="11731" width="8.69921875" style="1"/>
    <col min="11732" max="11732" width="3.296875" style="1" customWidth="1"/>
    <col min="11733" max="11733" width="6.59765625" style="1" bestFit="1" customWidth="1"/>
    <col min="11734" max="11734" width="28.296875" style="1" customWidth="1"/>
    <col min="11735" max="11735" width="17.296875" style="1" customWidth="1"/>
    <col min="11736" max="11736" width="18.59765625" style="1" customWidth="1"/>
    <col min="11737" max="11737" width="21" style="1" customWidth="1"/>
    <col min="11738" max="11738" width="23.8984375" style="1" customWidth="1"/>
    <col min="11739" max="11739" width="8.69921875" style="1"/>
    <col min="11740" max="11740" width="9.8984375" style="1" bestFit="1" customWidth="1"/>
    <col min="11741" max="11987" width="8.69921875" style="1"/>
    <col min="11988" max="11988" width="3.296875" style="1" customWidth="1"/>
    <col min="11989" max="11989" width="6.59765625" style="1" bestFit="1" customWidth="1"/>
    <col min="11990" max="11990" width="28.296875" style="1" customWidth="1"/>
    <col min="11991" max="11991" width="17.296875" style="1" customWidth="1"/>
    <col min="11992" max="11992" width="18.59765625" style="1" customWidth="1"/>
    <col min="11993" max="11993" width="21" style="1" customWidth="1"/>
    <col min="11994" max="11994" width="23.8984375" style="1" customWidth="1"/>
    <col min="11995" max="11995" width="8.69921875" style="1"/>
    <col min="11996" max="11996" width="9.8984375" style="1" bestFit="1" customWidth="1"/>
    <col min="11997" max="12243" width="8.69921875" style="1"/>
    <col min="12244" max="12244" width="3.296875" style="1" customWidth="1"/>
    <col min="12245" max="12245" width="6.59765625" style="1" bestFit="1" customWidth="1"/>
    <col min="12246" max="12246" width="28.296875" style="1" customWidth="1"/>
    <col min="12247" max="12247" width="17.296875" style="1" customWidth="1"/>
    <col min="12248" max="12248" width="18.59765625" style="1" customWidth="1"/>
    <col min="12249" max="12249" width="21" style="1" customWidth="1"/>
    <col min="12250" max="12250" width="23.8984375" style="1" customWidth="1"/>
    <col min="12251" max="12251" width="8.69921875" style="1"/>
    <col min="12252" max="12252" width="9.8984375" style="1" bestFit="1" customWidth="1"/>
    <col min="12253" max="12499" width="8.69921875" style="1"/>
    <col min="12500" max="12500" width="3.296875" style="1" customWidth="1"/>
    <col min="12501" max="12501" width="6.59765625" style="1" bestFit="1" customWidth="1"/>
    <col min="12502" max="12502" width="28.296875" style="1" customWidth="1"/>
    <col min="12503" max="12503" width="17.296875" style="1" customWidth="1"/>
    <col min="12504" max="12504" width="18.59765625" style="1" customWidth="1"/>
    <col min="12505" max="12505" width="21" style="1" customWidth="1"/>
    <col min="12506" max="12506" width="23.8984375" style="1" customWidth="1"/>
    <col min="12507" max="12507" width="8.69921875" style="1"/>
    <col min="12508" max="12508" width="9.8984375" style="1" bestFit="1" customWidth="1"/>
    <col min="12509" max="12755" width="8.69921875" style="1"/>
    <col min="12756" max="12756" width="3.296875" style="1" customWidth="1"/>
    <col min="12757" max="12757" width="6.59765625" style="1" bestFit="1" customWidth="1"/>
    <col min="12758" max="12758" width="28.296875" style="1" customWidth="1"/>
    <col min="12759" max="12759" width="17.296875" style="1" customWidth="1"/>
    <col min="12760" max="12760" width="18.59765625" style="1" customWidth="1"/>
    <col min="12761" max="12761" width="21" style="1" customWidth="1"/>
    <col min="12762" max="12762" width="23.8984375" style="1" customWidth="1"/>
    <col min="12763" max="12763" width="8.69921875" style="1"/>
    <col min="12764" max="12764" width="9.8984375" style="1" bestFit="1" customWidth="1"/>
    <col min="12765" max="13011" width="8.69921875" style="1"/>
    <col min="13012" max="13012" width="3.296875" style="1" customWidth="1"/>
    <col min="13013" max="13013" width="6.59765625" style="1" bestFit="1" customWidth="1"/>
    <col min="13014" max="13014" width="28.296875" style="1" customWidth="1"/>
    <col min="13015" max="13015" width="17.296875" style="1" customWidth="1"/>
    <col min="13016" max="13016" width="18.59765625" style="1" customWidth="1"/>
    <col min="13017" max="13017" width="21" style="1" customWidth="1"/>
    <col min="13018" max="13018" width="23.8984375" style="1" customWidth="1"/>
    <col min="13019" max="13019" width="8.69921875" style="1"/>
    <col min="13020" max="13020" width="9.8984375" style="1" bestFit="1" customWidth="1"/>
    <col min="13021" max="13267" width="8.69921875" style="1"/>
    <col min="13268" max="13268" width="3.296875" style="1" customWidth="1"/>
    <col min="13269" max="13269" width="6.59765625" style="1" bestFit="1" customWidth="1"/>
    <col min="13270" max="13270" width="28.296875" style="1" customWidth="1"/>
    <col min="13271" max="13271" width="17.296875" style="1" customWidth="1"/>
    <col min="13272" max="13272" width="18.59765625" style="1" customWidth="1"/>
    <col min="13273" max="13273" width="21" style="1" customWidth="1"/>
    <col min="13274" max="13274" width="23.8984375" style="1" customWidth="1"/>
    <col min="13275" max="13275" width="8.69921875" style="1"/>
    <col min="13276" max="13276" width="9.8984375" style="1" bestFit="1" customWidth="1"/>
    <col min="13277" max="13523" width="8.69921875" style="1"/>
    <col min="13524" max="13524" width="3.296875" style="1" customWidth="1"/>
    <col min="13525" max="13525" width="6.59765625" style="1" bestFit="1" customWidth="1"/>
    <col min="13526" max="13526" width="28.296875" style="1" customWidth="1"/>
    <col min="13527" max="13527" width="17.296875" style="1" customWidth="1"/>
    <col min="13528" max="13528" width="18.59765625" style="1" customWidth="1"/>
    <col min="13529" max="13529" width="21" style="1" customWidth="1"/>
    <col min="13530" max="13530" width="23.8984375" style="1" customWidth="1"/>
    <col min="13531" max="13531" width="8.69921875" style="1"/>
    <col min="13532" max="13532" width="9.8984375" style="1" bestFit="1" customWidth="1"/>
    <col min="13533" max="13779" width="8.69921875" style="1"/>
    <col min="13780" max="13780" width="3.296875" style="1" customWidth="1"/>
    <col min="13781" max="13781" width="6.59765625" style="1" bestFit="1" customWidth="1"/>
    <col min="13782" max="13782" width="28.296875" style="1" customWidth="1"/>
    <col min="13783" max="13783" width="17.296875" style="1" customWidth="1"/>
    <col min="13784" max="13784" width="18.59765625" style="1" customWidth="1"/>
    <col min="13785" max="13785" width="21" style="1" customWidth="1"/>
    <col min="13786" max="13786" width="23.8984375" style="1" customWidth="1"/>
    <col min="13787" max="13787" width="8.69921875" style="1"/>
    <col min="13788" max="13788" width="9.8984375" style="1" bestFit="1" customWidth="1"/>
    <col min="13789" max="14035" width="8.69921875" style="1"/>
    <col min="14036" max="14036" width="3.296875" style="1" customWidth="1"/>
    <col min="14037" max="14037" width="6.59765625" style="1" bestFit="1" customWidth="1"/>
    <col min="14038" max="14038" width="28.296875" style="1" customWidth="1"/>
    <col min="14039" max="14039" width="17.296875" style="1" customWidth="1"/>
    <col min="14040" max="14040" width="18.59765625" style="1" customWidth="1"/>
    <col min="14041" max="14041" width="21" style="1" customWidth="1"/>
    <col min="14042" max="14042" width="23.8984375" style="1" customWidth="1"/>
    <col min="14043" max="14043" width="8.69921875" style="1"/>
    <col min="14044" max="14044" width="9.8984375" style="1" bestFit="1" customWidth="1"/>
    <col min="14045" max="14291" width="8.69921875" style="1"/>
    <col min="14292" max="14292" width="3.296875" style="1" customWidth="1"/>
    <col min="14293" max="14293" width="6.59765625" style="1" bestFit="1" customWidth="1"/>
    <col min="14294" max="14294" width="28.296875" style="1" customWidth="1"/>
    <col min="14295" max="14295" width="17.296875" style="1" customWidth="1"/>
    <col min="14296" max="14296" width="18.59765625" style="1" customWidth="1"/>
    <col min="14297" max="14297" width="21" style="1" customWidth="1"/>
    <col min="14298" max="14298" width="23.8984375" style="1" customWidth="1"/>
    <col min="14299" max="14299" width="8.69921875" style="1"/>
    <col min="14300" max="14300" width="9.8984375" style="1" bestFit="1" customWidth="1"/>
    <col min="14301" max="14547" width="8.69921875" style="1"/>
    <col min="14548" max="14548" width="3.296875" style="1" customWidth="1"/>
    <col min="14549" max="14549" width="6.59765625" style="1" bestFit="1" customWidth="1"/>
    <col min="14550" max="14550" width="28.296875" style="1" customWidth="1"/>
    <col min="14551" max="14551" width="17.296875" style="1" customWidth="1"/>
    <col min="14552" max="14552" width="18.59765625" style="1" customWidth="1"/>
    <col min="14553" max="14553" width="21" style="1" customWidth="1"/>
    <col min="14554" max="14554" width="23.8984375" style="1" customWidth="1"/>
    <col min="14555" max="14555" width="8.69921875" style="1"/>
    <col min="14556" max="14556" width="9.8984375" style="1" bestFit="1" customWidth="1"/>
    <col min="14557" max="14803" width="8.69921875" style="1"/>
    <col min="14804" max="14804" width="3.296875" style="1" customWidth="1"/>
    <col min="14805" max="14805" width="6.59765625" style="1" bestFit="1" customWidth="1"/>
    <col min="14806" max="14806" width="28.296875" style="1" customWidth="1"/>
    <col min="14807" max="14807" width="17.296875" style="1" customWidth="1"/>
    <col min="14808" max="14808" width="18.59765625" style="1" customWidth="1"/>
    <col min="14809" max="14809" width="21" style="1" customWidth="1"/>
    <col min="14810" max="14810" width="23.8984375" style="1" customWidth="1"/>
    <col min="14811" max="14811" width="8.69921875" style="1"/>
    <col min="14812" max="14812" width="9.8984375" style="1" bestFit="1" customWidth="1"/>
    <col min="14813" max="15059" width="8.69921875" style="1"/>
    <col min="15060" max="15060" width="3.296875" style="1" customWidth="1"/>
    <col min="15061" max="15061" width="6.59765625" style="1" bestFit="1" customWidth="1"/>
    <col min="15062" max="15062" width="28.296875" style="1" customWidth="1"/>
    <col min="15063" max="15063" width="17.296875" style="1" customWidth="1"/>
    <col min="15064" max="15064" width="18.59765625" style="1" customWidth="1"/>
    <col min="15065" max="15065" width="21" style="1" customWidth="1"/>
    <col min="15066" max="15066" width="23.8984375" style="1" customWidth="1"/>
    <col min="15067" max="15067" width="8.69921875" style="1"/>
    <col min="15068" max="15068" width="9.8984375" style="1" bestFit="1" customWidth="1"/>
    <col min="15069" max="15315" width="8.69921875" style="1"/>
    <col min="15316" max="15316" width="3.296875" style="1" customWidth="1"/>
    <col min="15317" max="15317" width="6.59765625" style="1" bestFit="1" customWidth="1"/>
    <col min="15318" max="15318" width="28.296875" style="1" customWidth="1"/>
    <col min="15319" max="15319" width="17.296875" style="1" customWidth="1"/>
    <col min="15320" max="15320" width="18.59765625" style="1" customWidth="1"/>
    <col min="15321" max="15321" width="21" style="1" customWidth="1"/>
    <col min="15322" max="15322" width="23.8984375" style="1" customWidth="1"/>
    <col min="15323" max="15323" width="8.69921875" style="1"/>
    <col min="15324" max="15324" width="9.8984375" style="1" bestFit="1" customWidth="1"/>
    <col min="15325" max="15571" width="8.69921875" style="1"/>
    <col min="15572" max="15572" width="3.296875" style="1" customWidth="1"/>
    <col min="15573" max="15573" width="6.59765625" style="1" bestFit="1" customWidth="1"/>
    <col min="15574" max="15574" width="28.296875" style="1" customWidth="1"/>
    <col min="15575" max="15575" width="17.296875" style="1" customWidth="1"/>
    <col min="15576" max="15576" width="18.59765625" style="1" customWidth="1"/>
    <col min="15577" max="15577" width="21" style="1" customWidth="1"/>
    <col min="15578" max="15578" width="23.8984375" style="1" customWidth="1"/>
    <col min="15579" max="15579" width="8.69921875" style="1"/>
    <col min="15580" max="15580" width="9.8984375" style="1" bestFit="1" customWidth="1"/>
    <col min="15581" max="15827" width="8.69921875" style="1"/>
    <col min="15828" max="15828" width="3.296875" style="1" customWidth="1"/>
    <col min="15829" max="15829" width="6.59765625" style="1" bestFit="1" customWidth="1"/>
    <col min="15830" max="15830" width="28.296875" style="1" customWidth="1"/>
    <col min="15831" max="15831" width="17.296875" style="1" customWidth="1"/>
    <col min="15832" max="15832" width="18.59765625" style="1" customWidth="1"/>
    <col min="15833" max="15833" width="21" style="1" customWidth="1"/>
    <col min="15834" max="15834" width="23.8984375" style="1" customWidth="1"/>
    <col min="15835" max="15835" width="8.69921875" style="1"/>
    <col min="15836" max="15836" width="9.8984375" style="1" bestFit="1" customWidth="1"/>
    <col min="15837" max="16083" width="8.69921875" style="1"/>
    <col min="16084" max="16084" width="3.296875" style="1" customWidth="1"/>
    <col min="16085" max="16085" width="6.59765625" style="1" bestFit="1" customWidth="1"/>
    <col min="16086" max="16086" width="28.296875" style="1" customWidth="1"/>
    <col min="16087" max="16087" width="17.296875" style="1" customWidth="1"/>
    <col min="16088" max="16088" width="18.59765625" style="1" customWidth="1"/>
    <col min="16089" max="16089" width="21" style="1" customWidth="1"/>
    <col min="16090" max="16090" width="23.8984375" style="1" customWidth="1"/>
    <col min="16091" max="16091" width="8.69921875" style="1"/>
    <col min="16092" max="16092" width="9.8984375" style="1" bestFit="1" customWidth="1"/>
    <col min="16093" max="16338" width="8.69921875" style="1"/>
    <col min="16339" max="16384" width="8.69921875" style="1" customWidth="1"/>
  </cols>
  <sheetData>
    <row r="1" spans="2:11" s="3" customFormat="1" ht="67.5" customHeight="1" x14ac:dyDescent="0.25">
      <c r="B1" s="221"/>
      <c r="C1" s="221"/>
      <c r="D1" s="221"/>
      <c r="E1" s="221"/>
      <c r="F1" s="221"/>
      <c r="G1" s="221"/>
    </row>
    <row r="2" spans="2:11" s="3" customFormat="1" ht="27" customHeight="1" x14ac:dyDescent="0.25"/>
    <row r="3" spans="2:11" s="33" customFormat="1" ht="14.25" customHeight="1" x14ac:dyDescent="0.25">
      <c r="B3" s="222" t="s">
        <v>555</v>
      </c>
      <c r="C3" s="222"/>
      <c r="D3" s="39">
        <f>SUM(D4:D9)</f>
        <v>16230000</v>
      </c>
      <c r="E3" s="39" t="s">
        <v>506</v>
      </c>
      <c r="G3" s="1"/>
      <c r="H3" s="32" t="s">
        <v>554</v>
      </c>
      <c r="I3" s="32" t="s">
        <v>511</v>
      </c>
      <c r="J3" s="32" t="s">
        <v>163</v>
      </c>
      <c r="K3" s="32" t="s">
        <v>136</v>
      </c>
    </row>
    <row r="4" spans="2:11" s="34" customFormat="1" ht="14.25" customHeight="1" x14ac:dyDescent="0.25">
      <c r="B4" s="43">
        <v>1</v>
      </c>
      <c r="C4" s="38" t="s">
        <v>145</v>
      </c>
      <c r="D4" s="219">
        <v>1200000</v>
      </c>
      <c r="E4" s="42">
        <f>D4/D3</f>
        <v>7.3937153419593352E-2</v>
      </c>
      <c r="F4" s="41"/>
      <c r="G4" s="31" t="s">
        <v>490</v>
      </c>
      <c r="H4" s="217"/>
      <c r="I4" s="217"/>
      <c r="J4" s="217">
        <v>13645811.710000001</v>
      </c>
      <c r="K4" s="217">
        <v>12874680</v>
      </c>
    </row>
    <row r="5" spans="2:11" s="35" customFormat="1" ht="14.25" customHeight="1" x14ac:dyDescent="0.25">
      <c r="B5" s="44">
        <v>2</v>
      </c>
      <c r="C5" s="36" t="s">
        <v>488</v>
      </c>
      <c r="D5" s="220">
        <v>11500000</v>
      </c>
      <c r="E5" s="40">
        <f>D5/D3</f>
        <v>0.70856438693776957</v>
      </c>
      <c r="G5" s="31" t="s">
        <v>493</v>
      </c>
      <c r="H5" s="217">
        <v>27500000</v>
      </c>
      <c r="I5" s="218">
        <v>12076848</v>
      </c>
      <c r="J5" s="218">
        <v>12076848</v>
      </c>
      <c r="K5" s="217">
        <v>10242068</v>
      </c>
    </row>
    <row r="6" spans="2:11" s="34" customFormat="1" ht="14.25" customHeight="1" x14ac:dyDescent="0.25">
      <c r="B6" s="43">
        <v>3</v>
      </c>
      <c r="C6" s="36" t="s">
        <v>489</v>
      </c>
      <c r="D6" s="220">
        <v>2000000</v>
      </c>
      <c r="E6" s="40">
        <f>D6/D3</f>
        <v>0.12322858903265557</v>
      </c>
      <c r="G6" s="31" t="s">
        <v>494</v>
      </c>
      <c r="H6" s="217">
        <v>16175000</v>
      </c>
      <c r="I6" s="218">
        <v>10936600</v>
      </c>
      <c r="J6" s="218">
        <v>10936600</v>
      </c>
      <c r="K6" s="217">
        <v>9620646</v>
      </c>
    </row>
    <row r="7" spans="2:11" ht="15.6" x14ac:dyDescent="0.25">
      <c r="B7" s="44">
        <v>4</v>
      </c>
      <c r="C7" s="38" t="s">
        <v>146</v>
      </c>
      <c r="D7" s="220">
        <v>550000</v>
      </c>
      <c r="E7" s="40">
        <f>D7/D3</f>
        <v>3.3887861983980284E-2</v>
      </c>
      <c r="G7" s="31" t="s">
        <v>492</v>
      </c>
      <c r="H7" s="218">
        <f>H5-H6</f>
        <v>11325000</v>
      </c>
      <c r="I7" s="218">
        <f>I5-I6</f>
        <v>1140248</v>
      </c>
      <c r="J7" s="218">
        <f>J5-J6</f>
        <v>1140248</v>
      </c>
      <c r="K7" s="218">
        <f>K5-K6</f>
        <v>621422</v>
      </c>
    </row>
    <row r="8" spans="2:11" x14ac:dyDescent="0.25">
      <c r="B8" s="43">
        <v>5</v>
      </c>
      <c r="C8" s="38" t="s">
        <v>161</v>
      </c>
      <c r="D8" s="220">
        <v>780000</v>
      </c>
      <c r="E8" s="40">
        <f>D8/D3</f>
        <v>4.8059149722735672E-2</v>
      </c>
      <c r="G8" s="31" t="s">
        <v>491</v>
      </c>
      <c r="H8" s="218">
        <v>0</v>
      </c>
      <c r="I8" s="218">
        <v>0</v>
      </c>
      <c r="J8" s="218">
        <v>0</v>
      </c>
      <c r="K8" s="218">
        <v>0</v>
      </c>
    </row>
    <row r="9" spans="2:11" ht="15.6" x14ac:dyDescent="0.25">
      <c r="B9" s="44">
        <v>6</v>
      </c>
      <c r="C9" s="38" t="s">
        <v>553</v>
      </c>
      <c r="D9" s="220">
        <v>200000</v>
      </c>
      <c r="E9" s="40">
        <f>D9/D3</f>
        <v>1.2322858903265557E-2</v>
      </c>
    </row>
    <row r="11" spans="2:11" x14ac:dyDescent="0.25">
      <c r="E11" s="37"/>
    </row>
    <row r="13" spans="2:11" x14ac:dyDescent="0.25">
      <c r="J13" s="2"/>
    </row>
    <row r="14" spans="2:11" x14ac:dyDescent="0.25">
      <c r="J14" s="2"/>
    </row>
    <row r="15" spans="2:11" x14ac:dyDescent="0.25">
      <c r="J15" s="2"/>
    </row>
    <row r="16" spans="2:11" x14ac:dyDescent="0.25">
      <c r="J16" s="2"/>
    </row>
    <row r="17" spans="7:10" x14ac:dyDescent="0.25">
      <c r="J17" s="2"/>
    </row>
    <row r="18" spans="7:10" x14ac:dyDescent="0.25">
      <c r="J18" s="2"/>
    </row>
    <row r="19" spans="7:10" x14ac:dyDescent="0.25">
      <c r="J19" s="2"/>
    </row>
    <row r="20" spans="7:10" x14ac:dyDescent="0.25">
      <c r="J20" s="2"/>
    </row>
    <row r="21" spans="7:10" x14ac:dyDescent="0.25">
      <c r="G21" s="30"/>
      <c r="J21" s="2"/>
    </row>
    <row r="22" spans="7:10" x14ac:dyDescent="0.25">
      <c r="I22" s="27"/>
      <c r="J22" s="29"/>
    </row>
    <row r="23" spans="7:10" x14ac:dyDescent="0.25">
      <c r="I23" s="27"/>
      <c r="J23" s="29"/>
    </row>
    <row r="24" spans="7:10" x14ac:dyDescent="0.25">
      <c r="I24" s="27"/>
    </row>
    <row r="25" spans="7:10" x14ac:dyDescent="0.25">
      <c r="G25" s="28"/>
      <c r="I25" s="27"/>
    </row>
    <row r="26" spans="7:10" x14ac:dyDescent="0.25">
      <c r="I26" s="27"/>
    </row>
  </sheetData>
  <mergeCells count="2">
    <mergeCell ref="B1:G1"/>
    <mergeCell ref="B3:C3"/>
  </mergeCells>
  <phoneticPr fontId="6" type="noConversion"/>
  <printOptions horizontalCentered="1" verticalCentered="1"/>
  <pageMargins left="0.19685039370078741" right="0.19685039370078741" top="0.19685039370078741" bottom="0" header="3.1496062992125986" footer="3.1496062992125986"/>
  <pageSetup scale="78" fitToHeight="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48650-D63B-4974-B673-5B6FB3CAAC26}">
  <sheetPr>
    <tabColor rgb="FFFFC000"/>
    <pageSetUpPr fitToPage="1"/>
  </sheetPr>
  <dimension ref="A1:F15"/>
  <sheetViews>
    <sheetView rightToLeft="1" workbookViewId="0">
      <selection activeCell="D14" sqref="D14"/>
    </sheetView>
  </sheetViews>
  <sheetFormatPr defaultColWidth="9.09765625" defaultRowHeight="20.399999999999999" x14ac:dyDescent="0.25"/>
  <cols>
    <col min="1" max="1" width="19.69921875" style="65" bestFit="1" customWidth="1"/>
    <col min="2" max="2" width="18.796875" style="65" bestFit="1" customWidth="1"/>
    <col min="3" max="3" width="14.09765625" style="65" bestFit="1" customWidth="1"/>
    <col min="4" max="4" width="19.09765625" style="65" bestFit="1" customWidth="1"/>
    <col min="5" max="6" width="14.09765625" style="65" bestFit="1" customWidth="1"/>
    <col min="7" max="16384" width="9.09765625" style="65"/>
  </cols>
  <sheetData>
    <row r="1" spans="1:6" x14ac:dyDescent="0.25">
      <c r="A1" s="223" t="s">
        <v>509</v>
      </c>
      <c r="B1" s="223"/>
      <c r="C1" s="223"/>
      <c r="D1" s="223"/>
      <c r="E1" s="223"/>
      <c r="F1" s="223"/>
    </row>
    <row r="2" spans="1:6" x14ac:dyDescent="0.25">
      <c r="A2" s="66" t="s">
        <v>508</v>
      </c>
      <c r="B2" s="66" t="s">
        <v>11</v>
      </c>
      <c r="C2" s="66" t="s">
        <v>497</v>
      </c>
      <c r="D2" s="66" t="s">
        <v>498</v>
      </c>
      <c r="E2" s="229" t="s">
        <v>507</v>
      </c>
      <c r="F2" s="229"/>
    </row>
    <row r="3" spans="1:6" x14ac:dyDescent="0.25">
      <c r="A3" s="227" t="s">
        <v>500</v>
      </c>
      <c r="B3" s="67" t="s">
        <v>2</v>
      </c>
      <c r="C3" s="68">
        <v>1206483</v>
      </c>
      <c r="D3" s="68">
        <v>0</v>
      </c>
      <c r="E3" s="228">
        <f>SUM(C3:C7)</f>
        <v>1790982</v>
      </c>
      <c r="F3" s="230">
        <f>SUM(E3:E14)</f>
        <v>4294959</v>
      </c>
    </row>
    <row r="4" spans="1:6" x14ac:dyDescent="0.25">
      <c r="A4" s="227"/>
      <c r="B4" s="67" t="s">
        <v>4</v>
      </c>
      <c r="C4" s="68">
        <v>316080</v>
      </c>
      <c r="D4" s="68">
        <v>0</v>
      </c>
      <c r="E4" s="228"/>
      <c r="F4" s="230"/>
    </row>
    <row r="5" spans="1:6" x14ac:dyDescent="0.25">
      <c r="A5" s="227"/>
      <c r="B5" s="67" t="s">
        <v>134</v>
      </c>
      <c r="C5" s="68">
        <v>34200</v>
      </c>
      <c r="D5" s="68">
        <v>0</v>
      </c>
      <c r="E5" s="228"/>
      <c r="F5" s="230"/>
    </row>
    <row r="6" spans="1:6" x14ac:dyDescent="0.25">
      <c r="A6" s="227"/>
      <c r="B6" s="67" t="s">
        <v>3</v>
      </c>
      <c r="C6" s="68">
        <v>161520</v>
      </c>
      <c r="D6" s="68">
        <v>0</v>
      </c>
      <c r="E6" s="228"/>
      <c r="F6" s="230"/>
    </row>
    <row r="7" spans="1:6" x14ac:dyDescent="0.25">
      <c r="A7" s="227"/>
      <c r="B7" s="67" t="s">
        <v>501</v>
      </c>
      <c r="C7" s="68">
        <v>72699</v>
      </c>
      <c r="D7" s="68">
        <v>0</v>
      </c>
      <c r="E7" s="228"/>
      <c r="F7" s="230"/>
    </row>
    <row r="8" spans="1:6" x14ac:dyDescent="0.25">
      <c r="A8" s="225" t="s">
        <v>495</v>
      </c>
      <c r="B8" s="70" t="s">
        <v>7</v>
      </c>
      <c r="C8" s="71">
        <v>0</v>
      </c>
      <c r="D8" s="71">
        <v>273489</v>
      </c>
      <c r="E8" s="226">
        <f>SUM(C8:D12)</f>
        <v>1343565</v>
      </c>
      <c r="F8" s="230"/>
    </row>
    <row r="9" spans="1:6" x14ac:dyDescent="0.25">
      <c r="A9" s="225"/>
      <c r="B9" s="73" t="s">
        <v>179</v>
      </c>
      <c r="C9" s="71">
        <v>368700</v>
      </c>
      <c r="D9" s="71">
        <v>0</v>
      </c>
      <c r="E9" s="226"/>
      <c r="F9" s="230"/>
    </row>
    <row r="10" spans="1:6" x14ac:dyDescent="0.25">
      <c r="A10" s="225"/>
      <c r="B10" s="73" t="s">
        <v>1</v>
      </c>
      <c r="C10" s="71">
        <v>162228</v>
      </c>
      <c r="D10" s="71">
        <v>0</v>
      </c>
      <c r="E10" s="226"/>
      <c r="F10" s="230"/>
    </row>
    <row r="11" spans="1:6" x14ac:dyDescent="0.25">
      <c r="A11" s="225"/>
      <c r="B11" s="73" t="s">
        <v>180</v>
      </c>
      <c r="C11" s="71">
        <v>294960</v>
      </c>
      <c r="D11" s="71">
        <v>0</v>
      </c>
      <c r="E11" s="226"/>
      <c r="F11" s="230"/>
    </row>
    <row r="12" spans="1:6" x14ac:dyDescent="0.25">
      <c r="A12" s="225"/>
      <c r="B12" s="73" t="s">
        <v>175</v>
      </c>
      <c r="C12" s="71">
        <v>244188</v>
      </c>
      <c r="D12" s="71">
        <v>0</v>
      </c>
      <c r="E12" s="226"/>
      <c r="F12" s="230"/>
    </row>
    <row r="13" spans="1:6" x14ac:dyDescent="0.25">
      <c r="A13" s="74" t="s">
        <v>174</v>
      </c>
      <c r="B13" s="75" t="s">
        <v>178</v>
      </c>
      <c r="C13" s="76">
        <v>587736</v>
      </c>
      <c r="D13" s="76">
        <v>0</v>
      </c>
      <c r="E13" s="69">
        <f>C13+D13</f>
        <v>587736</v>
      </c>
      <c r="F13" s="230"/>
    </row>
    <row r="14" spans="1:6" x14ac:dyDescent="0.25">
      <c r="A14" s="70" t="s">
        <v>173</v>
      </c>
      <c r="B14" s="73" t="s">
        <v>135</v>
      </c>
      <c r="C14" s="71">
        <v>531276</v>
      </c>
      <c r="D14" s="71">
        <v>41400</v>
      </c>
      <c r="E14" s="72">
        <f>SUM(C14:D14)</f>
        <v>572676</v>
      </c>
      <c r="F14" s="230"/>
    </row>
    <row r="15" spans="1:6" x14ac:dyDescent="0.25">
      <c r="A15" s="224" t="s">
        <v>502</v>
      </c>
      <c r="B15" s="224"/>
      <c r="C15" s="77">
        <f>SUM(C3:C14)</f>
        <v>3980070</v>
      </c>
      <c r="D15" s="77">
        <f>SUM(D3:D14)</f>
        <v>314889</v>
      </c>
      <c r="E15" s="69">
        <f>SUM(E3:E14)</f>
        <v>4294959</v>
      </c>
      <c r="F15" s="78"/>
    </row>
  </sheetData>
  <mergeCells count="8">
    <mergeCell ref="A1:F1"/>
    <mergeCell ref="A15:B15"/>
    <mergeCell ref="A8:A12"/>
    <mergeCell ref="E8:E12"/>
    <mergeCell ref="A3:A7"/>
    <mergeCell ref="E3:E7"/>
    <mergeCell ref="E2:F2"/>
    <mergeCell ref="F3:F14"/>
  </mergeCells>
  <pageMargins left="0.70866141732283472" right="0.70866141732283472" top="0.74803149606299213" bottom="0.74803149606299213" header="0.31496062992125984" footer="0.31496062992125984"/>
  <pageSetup scale="72"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I19"/>
  <sheetViews>
    <sheetView rightToLeft="1" zoomScaleNormal="100" workbookViewId="0">
      <selection activeCell="E12" sqref="E12"/>
    </sheetView>
  </sheetViews>
  <sheetFormatPr defaultColWidth="9.09765625" defaultRowHeight="13.8" x14ac:dyDescent="0.25"/>
  <cols>
    <col min="1" max="1" width="4.3984375" style="79" bestFit="1" customWidth="1"/>
    <col min="2" max="2" width="16.69921875" style="79" bestFit="1" customWidth="1"/>
    <col min="3" max="3" width="18.796875" style="79" bestFit="1" customWidth="1"/>
    <col min="4" max="6" width="14.09765625" style="79" bestFit="1" customWidth="1"/>
    <col min="7" max="7" width="16.69921875" style="79" bestFit="1" customWidth="1"/>
    <col min="8" max="16384" width="9.09765625" style="79"/>
  </cols>
  <sheetData>
    <row r="1" spans="1:7" ht="15" customHeight="1" x14ac:dyDescent="0.25">
      <c r="A1" s="229" t="s">
        <v>505</v>
      </c>
      <c r="B1" s="229"/>
      <c r="C1" s="229"/>
      <c r="D1" s="229"/>
      <c r="E1" s="229"/>
      <c r="F1" s="229"/>
      <c r="G1" s="229"/>
    </row>
    <row r="2" spans="1:7" s="81" customFormat="1" ht="15" x14ac:dyDescent="0.25">
      <c r="A2" s="238" t="s">
        <v>10</v>
      </c>
      <c r="B2" s="238" t="s">
        <v>8</v>
      </c>
      <c r="C2" s="238" t="s">
        <v>0</v>
      </c>
      <c r="D2" s="231" t="s">
        <v>176</v>
      </c>
      <c r="E2" s="231" t="s">
        <v>177</v>
      </c>
      <c r="F2" s="235" t="s">
        <v>487</v>
      </c>
      <c r="G2" s="235"/>
    </row>
    <row r="3" spans="1:7" s="82" customFormat="1" ht="15" x14ac:dyDescent="0.25">
      <c r="A3" s="238"/>
      <c r="B3" s="238"/>
      <c r="C3" s="238"/>
      <c r="D3" s="231"/>
      <c r="E3" s="231"/>
      <c r="F3" s="80" t="s">
        <v>504</v>
      </c>
      <c r="G3" s="80" t="s">
        <v>512</v>
      </c>
    </row>
    <row r="4" spans="1:7" s="82" customFormat="1" ht="15" x14ac:dyDescent="0.25">
      <c r="A4" s="232">
        <v>1</v>
      </c>
      <c r="B4" s="232" t="s">
        <v>9</v>
      </c>
      <c r="C4" s="84" t="s">
        <v>2</v>
      </c>
      <c r="D4" s="85">
        <f>'المبادرات وموازنتها'!N4</f>
        <v>1251500</v>
      </c>
      <c r="E4" s="85">
        <f>'تكلفة التشغيل المباشرة وغير الم'!C3</f>
        <v>1206483</v>
      </c>
      <c r="F4" s="236">
        <f>SUM(E4:E8)</f>
        <v>1790982</v>
      </c>
      <c r="G4" s="86">
        <f>SUM(D4:E4)</f>
        <v>2457983</v>
      </c>
    </row>
    <row r="5" spans="1:7" s="82" customFormat="1" ht="15" x14ac:dyDescent="0.25">
      <c r="A5" s="232"/>
      <c r="B5" s="232"/>
      <c r="C5" s="84" t="s">
        <v>4</v>
      </c>
      <c r="D5" s="85">
        <f>'المبادرات وموازنتها'!N26</f>
        <v>2955500</v>
      </c>
      <c r="E5" s="85">
        <f>'تكلفة التشغيل المباشرة وغير الم'!C4</f>
        <v>316080</v>
      </c>
      <c r="F5" s="236"/>
      <c r="G5" s="86">
        <f t="shared" ref="G5:G15" si="0">SUM(D5:E5)</f>
        <v>3271580</v>
      </c>
    </row>
    <row r="6" spans="1:7" s="82" customFormat="1" ht="15" x14ac:dyDescent="0.25">
      <c r="A6" s="232"/>
      <c r="B6" s="232"/>
      <c r="C6" s="84" t="s">
        <v>134</v>
      </c>
      <c r="D6" s="85">
        <f>'المبادرات وموازنتها'!N48</f>
        <v>529000</v>
      </c>
      <c r="E6" s="85">
        <f>'تكلفة التشغيل المباشرة وغير الم'!C5</f>
        <v>34200</v>
      </c>
      <c r="F6" s="236"/>
      <c r="G6" s="86">
        <f t="shared" si="0"/>
        <v>563200</v>
      </c>
    </row>
    <row r="7" spans="1:7" s="82" customFormat="1" ht="15" x14ac:dyDescent="0.25">
      <c r="A7" s="232"/>
      <c r="B7" s="232"/>
      <c r="C7" s="84" t="s">
        <v>3</v>
      </c>
      <c r="D7" s="85">
        <f>'المبادرات وموازنتها'!N69</f>
        <v>108000</v>
      </c>
      <c r="E7" s="85">
        <f>'تكلفة التشغيل المباشرة وغير الم'!C6</f>
        <v>161520</v>
      </c>
      <c r="F7" s="236"/>
      <c r="G7" s="86">
        <f t="shared" si="0"/>
        <v>269520</v>
      </c>
    </row>
    <row r="8" spans="1:7" s="82" customFormat="1" ht="15" x14ac:dyDescent="0.25">
      <c r="A8" s="232"/>
      <c r="B8" s="232"/>
      <c r="C8" s="84" t="s">
        <v>503</v>
      </c>
      <c r="D8" s="85">
        <f>'المبادرات وموازنتها'!N92</f>
        <v>570000</v>
      </c>
      <c r="E8" s="85">
        <f>'تكلفة التشغيل المباشرة وغير الم'!C7</f>
        <v>72699</v>
      </c>
      <c r="F8" s="236"/>
      <c r="G8" s="86">
        <f t="shared" si="0"/>
        <v>642699</v>
      </c>
    </row>
    <row r="9" spans="1:7" s="82" customFormat="1" ht="15" x14ac:dyDescent="0.25">
      <c r="A9" s="233">
        <v>2</v>
      </c>
      <c r="B9" s="234" t="s">
        <v>495</v>
      </c>
      <c r="C9" s="88" t="s">
        <v>7</v>
      </c>
      <c r="D9" s="89">
        <f>'المبادرات وموازنتها'!N100</f>
        <v>52500</v>
      </c>
      <c r="E9" s="89">
        <f>'تكلفة التشغيل المباشرة وغير الم'!D8</f>
        <v>273489</v>
      </c>
      <c r="F9" s="237">
        <f>SUM(E9:E13)</f>
        <v>1343565</v>
      </c>
      <c r="G9" s="90">
        <f t="shared" si="0"/>
        <v>325989</v>
      </c>
    </row>
    <row r="10" spans="1:7" s="82" customFormat="1" ht="15" customHeight="1" x14ac:dyDescent="0.25">
      <c r="A10" s="233"/>
      <c r="B10" s="234"/>
      <c r="C10" s="87" t="s">
        <v>179</v>
      </c>
      <c r="D10" s="76">
        <v>0</v>
      </c>
      <c r="E10" s="89">
        <f>'تكلفة التشغيل المباشرة وغير الم'!C9</f>
        <v>368700</v>
      </c>
      <c r="F10" s="237"/>
      <c r="G10" s="90">
        <f t="shared" si="0"/>
        <v>368700</v>
      </c>
    </row>
    <row r="11" spans="1:7" s="82" customFormat="1" ht="15" x14ac:dyDescent="0.25">
      <c r="A11" s="233"/>
      <c r="B11" s="234"/>
      <c r="C11" s="88" t="s">
        <v>1</v>
      </c>
      <c r="D11" s="89">
        <f>'المبادرات وموازنتها'!N109</f>
        <v>17000</v>
      </c>
      <c r="E11" s="89">
        <f>'تكلفة التشغيل المباشرة وغير الم'!C10</f>
        <v>162228</v>
      </c>
      <c r="F11" s="237"/>
      <c r="G11" s="90">
        <f t="shared" si="0"/>
        <v>179228</v>
      </c>
    </row>
    <row r="12" spans="1:7" s="82" customFormat="1" ht="15" x14ac:dyDescent="0.25">
      <c r="A12" s="233"/>
      <c r="B12" s="234"/>
      <c r="C12" s="88" t="s">
        <v>180</v>
      </c>
      <c r="D12" s="89">
        <v>0</v>
      </c>
      <c r="E12" s="89">
        <f>'تكلفة التشغيل المباشرة وغير الم'!C11</f>
        <v>294960</v>
      </c>
      <c r="F12" s="237"/>
      <c r="G12" s="90">
        <f t="shared" si="0"/>
        <v>294960</v>
      </c>
    </row>
    <row r="13" spans="1:7" s="82" customFormat="1" ht="15" x14ac:dyDescent="0.25">
      <c r="A13" s="233"/>
      <c r="B13" s="234"/>
      <c r="C13" s="88" t="s">
        <v>175</v>
      </c>
      <c r="D13" s="89">
        <f>'المبادرات وموازنتها'!N78</f>
        <v>184000</v>
      </c>
      <c r="E13" s="89">
        <f>'تكلفة التشغيل المباشرة وغير الم'!C12</f>
        <v>244188</v>
      </c>
      <c r="F13" s="237"/>
      <c r="G13" s="90">
        <f t="shared" si="0"/>
        <v>428188</v>
      </c>
    </row>
    <row r="14" spans="1:7" s="82" customFormat="1" ht="15" x14ac:dyDescent="0.25">
      <c r="A14" s="91">
        <v>3</v>
      </c>
      <c r="B14" s="83" t="s">
        <v>174</v>
      </c>
      <c r="C14" s="84" t="s">
        <v>178</v>
      </c>
      <c r="D14" s="84">
        <f>'المبادرات وموازنتها'!N13</f>
        <v>0</v>
      </c>
      <c r="E14" s="84">
        <f>'تكلفة التشغيل المباشرة وغير الم'!C13</f>
        <v>587736</v>
      </c>
      <c r="F14" s="86">
        <f>E14</f>
        <v>587736</v>
      </c>
      <c r="G14" s="86">
        <f t="shared" si="0"/>
        <v>587736</v>
      </c>
    </row>
    <row r="15" spans="1:7" s="82" customFormat="1" ht="15" x14ac:dyDescent="0.25">
      <c r="A15" s="88">
        <v>4</v>
      </c>
      <c r="B15" s="88" t="s">
        <v>173</v>
      </c>
      <c r="C15" s="88" t="s">
        <v>135</v>
      </c>
      <c r="D15" s="89">
        <f>'المبادرات وموازنتها'!M122</f>
        <v>3221000</v>
      </c>
      <c r="E15" s="89">
        <f>'تكلفة التشغيل المباشرة وغير الم'!E14</f>
        <v>572676</v>
      </c>
      <c r="F15" s="90">
        <f>E15</f>
        <v>572676</v>
      </c>
      <c r="G15" s="86">
        <f t="shared" si="0"/>
        <v>3793676</v>
      </c>
    </row>
    <row r="16" spans="1:7" s="81" customFormat="1" ht="15" x14ac:dyDescent="0.25">
      <c r="A16" s="232" t="s">
        <v>6</v>
      </c>
      <c r="B16" s="232"/>
      <c r="C16" s="232"/>
      <c r="D16" s="86">
        <f>SUM(D4:D15)</f>
        <v>8888500</v>
      </c>
      <c r="E16" s="86">
        <f t="shared" ref="E16:G16" si="1">SUM(E4:E15)</f>
        <v>4294959</v>
      </c>
      <c r="F16" s="86">
        <f t="shared" si="1"/>
        <v>4294959</v>
      </c>
      <c r="G16" s="86">
        <f t="shared" si="1"/>
        <v>13183459</v>
      </c>
    </row>
    <row r="17" spans="1:9" s="78" customFormat="1" ht="15" x14ac:dyDescent="0.25">
      <c r="A17" s="92"/>
      <c r="E17" s="79"/>
      <c r="F17" s="79"/>
      <c r="G17" s="93"/>
      <c r="H17" s="94"/>
      <c r="I17" s="95"/>
    </row>
    <row r="19" spans="1:9" x14ac:dyDescent="0.25">
      <c r="E19" s="96"/>
    </row>
  </sheetData>
  <mergeCells count="14">
    <mergeCell ref="E2:E3"/>
    <mergeCell ref="A1:G1"/>
    <mergeCell ref="A16:C16"/>
    <mergeCell ref="A9:A13"/>
    <mergeCell ref="B9:B13"/>
    <mergeCell ref="B4:B8"/>
    <mergeCell ref="A4:A8"/>
    <mergeCell ref="F2:G2"/>
    <mergeCell ref="F4:F8"/>
    <mergeCell ref="F9:F13"/>
    <mergeCell ref="A2:A3"/>
    <mergeCell ref="B2:B3"/>
    <mergeCell ref="C2:C3"/>
    <mergeCell ref="D2:D3"/>
  </mergeCells>
  <pageMargins left="0.70866141732283472" right="0.70866141732283472" top="0.74803149606299213" bottom="0.74803149606299213" header="0.31496062992125984" footer="0.31496062992125984"/>
  <pageSetup scale="9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N123"/>
  <sheetViews>
    <sheetView rightToLeft="1" zoomScaleNormal="100" zoomScaleSheetLayoutView="85" workbookViewId="0">
      <selection sqref="A1:N1"/>
    </sheetView>
  </sheetViews>
  <sheetFormatPr defaultColWidth="9.09765625" defaultRowHeight="13.8" x14ac:dyDescent="0.25"/>
  <cols>
    <col min="1" max="1" width="3.69921875" style="132" bestFit="1" customWidth="1"/>
    <col min="2" max="3" width="15.69921875" style="132" customWidth="1"/>
    <col min="4" max="5" width="10.69921875" style="132" customWidth="1"/>
    <col min="6" max="6" width="30.69921875" style="132" customWidth="1"/>
    <col min="7" max="8" width="20.69921875" style="132" customWidth="1"/>
    <col min="9" max="10" width="10.69921875" style="132" customWidth="1"/>
    <col min="11" max="12" width="20.69921875" style="132" customWidth="1"/>
    <col min="13" max="14" width="13" style="133" bestFit="1" customWidth="1"/>
    <col min="15" max="16384" width="9.09765625" style="132"/>
  </cols>
  <sheetData>
    <row r="1" spans="1:14" x14ac:dyDescent="0.25">
      <c r="A1" s="263" t="s">
        <v>169</v>
      </c>
      <c r="B1" s="263"/>
      <c r="C1" s="263"/>
      <c r="D1" s="263"/>
      <c r="E1" s="263"/>
      <c r="F1" s="263"/>
      <c r="G1" s="263"/>
      <c r="H1" s="263"/>
      <c r="I1" s="263"/>
      <c r="J1" s="263"/>
      <c r="K1" s="263"/>
      <c r="L1" s="263"/>
      <c r="M1" s="263"/>
      <c r="N1" s="263"/>
    </row>
    <row r="2" spans="1:14" x14ac:dyDescent="0.25">
      <c r="A2" s="264" t="s">
        <v>297</v>
      </c>
      <c r="B2" s="264"/>
      <c r="C2" s="264"/>
      <c r="D2" s="264"/>
      <c r="E2" s="264"/>
      <c r="F2" s="264"/>
      <c r="G2" s="264"/>
      <c r="H2" s="264"/>
      <c r="I2" s="264"/>
      <c r="J2" s="264"/>
      <c r="K2" s="264"/>
      <c r="L2" s="264"/>
      <c r="M2" s="264"/>
      <c r="N2" s="264"/>
    </row>
    <row r="3" spans="1:14" ht="27.6" x14ac:dyDescent="0.25">
      <c r="A3" s="98" t="s">
        <v>10</v>
      </c>
      <c r="B3" s="98" t="s">
        <v>181</v>
      </c>
      <c r="C3" s="98" t="s">
        <v>182</v>
      </c>
      <c r="D3" s="99" t="s">
        <v>183</v>
      </c>
      <c r="E3" s="100" t="s">
        <v>12</v>
      </c>
      <c r="F3" s="98" t="s">
        <v>184</v>
      </c>
      <c r="G3" s="98" t="s">
        <v>185</v>
      </c>
      <c r="H3" s="98" t="s">
        <v>186</v>
      </c>
      <c r="I3" s="98" t="s">
        <v>187</v>
      </c>
      <c r="J3" s="98" t="s">
        <v>188</v>
      </c>
      <c r="K3" s="98" t="s">
        <v>189</v>
      </c>
      <c r="L3" s="98" t="s">
        <v>190</v>
      </c>
      <c r="M3" s="101" t="s">
        <v>191</v>
      </c>
      <c r="N3" s="101" t="s">
        <v>487</v>
      </c>
    </row>
    <row r="4" spans="1:14" ht="55.2" x14ac:dyDescent="0.25">
      <c r="A4" s="102">
        <v>1</v>
      </c>
      <c r="B4" s="254" t="s">
        <v>29</v>
      </c>
      <c r="C4" s="254" t="s">
        <v>30</v>
      </c>
      <c r="D4" s="257">
        <v>3000</v>
      </c>
      <c r="E4" s="104" t="s">
        <v>192</v>
      </c>
      <c r="F4" s="105" t="s">
        <v>193</v>
      </c>
      <c r="G4" s="106" t="s">
        <v>194</v>
      </c>
      <c r="H4" s="106" t="s">
        <v>195</v>
      </c>
      <c r="I4" s="107">
        <v>1000</v>
      </c>
      <c r="J4" s="105" t="s">
        <v>196</v>
      </c>
      <c r="K4" s="106" t="s">
        <v>197</v>
      </c>
      <c r="L4" s="106" t="s">
        <v>198</v>
      </c>
      <c r="M4" s="108">
        <v>65000</v>
      </c>
      <c r="N4" s="109">
        <f>SUM(M4:M15)</f>
        <v>1251500</v>
      </c>
    </row>
    <row r="5" spans="1:14" ht="69" x14ac:dyDescent="0.25">
      <c r="A5" s="102">
        <v>2</v>
      </c>
      <c r="B5" s="255"/>
      <c r="C5" s="255"/>
      <c r="D5" s="258"/>
      <c r="E5" s="104" t="s">
        <v>199</v>
      </c>
      <c r="F5" s="110" t="s">
        <v>548</v>
      </c>
      <c r="G5" s="106" t="s">
        <v>200</v>
      </c>
      <c r="H5" s="106" t="s">
        <v>201</v>
      </c>
      <c r="I5" s="107">
        <v>500</v>
      </c>
      <c r="J5" s="105" t="s">
        <v>196</v>
      </c>
      <c r="K5" s="106" t="s">
        <v>202</v>
      </c>
      <c r="L5" s="106" t="s">
        <v>198</v>
      </c>
      <c r="M5" s="108">
        <v>30000</v>
      </c>
      <c r="N5" s="109"/>
    </row>
    <row r="6" spans="1:14" ht="41.4" x14ac:dyDescent="0.25">
      <c r="A6" s="102">
        <v>3</v>
      </c>
      <c r="B6" s="255"/>
      <c r="C6" s="255"/>
      <c r="D6" s="258"/>
      <c r="E6" s="104" t="s">
        <v>203</v>
      </c>
      <c r="F6" s="105" t="s">
        <v>204</v>
      </c>
      <c r="G6" s="106" t="s">
        <v>205</v>
      </c>
      <c r="H6" s="106" t="s">
        <v>206</v>
      </c>
      <c r="I6" s="107">
        <v>180</v>
      </c>
      <c r="J6" s="105" t="s">
        <v>196</v>
      </c>
      <c r="K6" s="106" t="s">
        <v>207</v>
      </c>
      <c r="L6" s="106" t="s">
        <v>198</v>
      </c>
      <c r="M6" s="108">
        <v>80000</v>
      </c>
      <c r="N6" s="109"/>
    </row>
    <row r="7" spans="1:14" ht="55.2" x14ac:dyDescent="0.25">
      <c r="A7" s="102">
        <v>4</v>
      </c>
      <c r="B7" s="255"/>
      <c r="C7" s="255"/>
      <c r="D7" s="258"/>
      <c r="E7" s="104" t="s">
        <v>208</v>
      </c>
      <c r="F7" s="105" t="s">
        <v>549</v>
      </c>
      <c r="G7" s="106" t="s">
        <v>200</v>
      </c>
      <c r="H7" s="106" t="s">
        <v>201</v>
      </c>
      <c r="I7" s="107">
        <v>1000</v>
      </c>
      <c r="J7" s="105" t="s">
        <v>196</v>
      </c>
      <c r="K7" s="106" t="s">
        <v>209</v>
      </c>
      <c r="L7" s="106" t="s">
        <v>198</v>
      </c>
      <c r="M7" s="108">
        <v>87000</v>
      </c>
      <c r="N7" s="109"/>
    </row>
    <row r="8" spans="1:14" ht="55.2" x14ac:dyDescent="0.25">
      <c r="A8" s="102">
        <v>5</v>
      </c>
      <c r="B8" s="255"/>
      <c r="C8" s="255"/>
      <c r="D8" s="258"/>
      <c r="E8" s="104" t="s">
        <v>210</v>
      </c>
      <c r="F8" s="105" t="s">
        <v>550</v>
      </c>
      <c r="G8" s="106" t="s">
        <v>200</v>
      </c>
      <c r="H8" s="106" t="s">
        <v>201</v>
      </c>
      <c r="I8" s="107">
        <v>1000</v>
      </c>
      <c r="J8" s="105" t="s">
        <v>196</v>
      </c>
      <c r="K8" s="106" t="s">
        <v>211</v>
      </c>
      <c r="L8" s="106" t="s">
        <v>212</v>
      </c>
      <c r="M8" s="108">
        <v>5000</v>
      </c>
      <c r="N8" s="109"/>
    </row>
    <row r="9" spans="1:14" ht="41.4" x14ac:dyDescent="0.25">
      <c r="A9" s="102">
        <v>6</v>
      </c>
      <c r="B9" s="255"/>
      <c r="C9" s="256"/>
      <c r="D9" s="259"/>
      <c r="E9" s="104" t="s">
        <v>140</v>
      </c>
      <c r="F9" s="105" t="s">
        <v>516</v>
      </c>
      <c r="G9" s="106" t="s">
        <v>213</v>
      </c>
      <c r="H9" s="106" t="s">
        <v>206</v>
      </c>
      <c r="I9" s="107">
        <v>7000</v>
      </c>
      <c r="J9" s="105" t="s">
        <v>196</v>
      </c>
      <c r="K9" s="106" t="s">
        <v>214</v>
      </c>
      <c r="L9" s="106" t="s">
        <v>215</v>
      </c>
      <c r="M9" s="108">
        <v>554500</v>
      </c>
      <c r="N9" s="109"/>
    </row>
    <row r="10" spans="1:14" ht="69" x14ac:dyDescent="0.25">
      <c r="A10" s="102">
        <v>7</v>
      </c>
      <c r="B10" s="255"/>
      <c r="C10" s="103" t="s">
        <v>32</v>
      </c>
      <c r="D10" s="113">
        <v>1</v>
      </c>
      <c r="E10" s="111" t="s">
        <v>543</v>
      </c>
      <c r="F10" s="105" t="s">
        <v>528</v>
      </c>
      <c r="G10" s="112" t="s">
        <v>216</v>
      </c>
      <c r="H10" s="112" t="s">
        <v>201</v>
      </c>
      <c r="I10" s="113">
        <v>1000000</v>
      </c>
      <c r="J10" s="114" t="s">
        <v>196</v>
      </c>
      <c r="K10" s="113" t="s">
        <v>217</v>
      </c>
      <c r="L10" s="112" t="s">
        <v>198</v>
      </c>
      <c r="M10" s="115">
        <v>150000</v>
      </c>
      <c r="N10" s="109"/>
    </row>
    <row r="11" spans="1:14" ht="41.4" x14ac:dyDescent="0.25">
      <c r="A11" s="102">
        <v>8</v>
      </c>
      <c r="B11" s="255"/>
      <c r="C11" s="110" t="s">
        <v>218</v>
      </c>
      <c r="D11" s="197">
        <v>0.9</v>
      </c>
      <c r="E11" s="243" t="s">
        <v>219</v>
      </c>
      <c r="F11" s="243"/>
      <c r="G11" s="243"/>
      <c r="H11" s="243"/>
      <c r="I11" s="243"/>
      <c r="J11" s="243"/>
      <c r="K11" s="243"/>
      <c r="L11" s="243"/>
      <c r="M11" s="244"/>
      <c r="N11" s="109"/>
    </row>
    <row r="12" spans="1:14" ht="55.2" x14ac:dyDescent="0.25">
      <c r="A12" s="102">
        <v>9</v>
      </c>
      <c r="B12" s="260" t="s">
        <v>220</v>
      </c>
      <c r="C12" s="111" t="s">
        <v>18</v>
      </c>
      <c r="D12" s="113">
        <v>1</v>
      </c>
      <c r="E12" s="116" t="s">
        <v>221</v>
      </c>
      <c r="F12" s="105" t="s">
        <v>222</v>
      </c>
      <c r="G12" s="106" t="s">
        <v>223</v>
      </c>
      <c r="H12" s="106" t="s">
        <v>224</v>
      </c>
      <c r="I12" s="107">
        <v>100</v>
      </c>
      <c r="J12" s="105" t="s">
        <v>196</v>
      </c>
      <c r="K12" s="106" t="s">
        <v>225</v>
      </c>
      <c r="L12" s="106" t="s">
        <v>226</v>
      </c>
      <c r="M12" s="108">
        <v>210000</v>
      </c>
      <c r="N12" s="109"/>
    </row>
    <row r="13" spans="1:14" ht="27.6" x14ac:dyDescent="0.25">
      <c r="A13" s="102">
        <v>11</v>
      </c>
      <c r="B13" s="261"/>
      <c r="C13" s="117" t="s">
        <v>19</v>
      </c>
      <c r="D13" s="113">
        <v>50</v>
      </c>
      <c r="E13" s="243" t="s">
        <v>219</v>
      </c>
      <c r="F13" s="243"/>
      <c r="G13" s="243"/>
      <c r="H13" s="243"/>
      <c r="I13" s="243"/>
      <c r="J13" s="243"/>
      <c r="K13" s="243"/>
      <c r="L13" s="243"/>
      <c r="M13" s="244"/>
      <c r="N13" s="109"/>
    </row>
    <row r="14" spans="1:14" ht="27.6" x14ac:dyDescent="0.25">
      <c r="A14" s="102">
        <v>12</v>
      </c>
      <c r="B14" s="262"/>
      <c r="C14" s="119" t="s">
        <v>20</v>
      </c>
      <c r="D14" s="197">
        <v>0.9</v>
      </c>
      <c r="E14" s="243" t="s">
        <v>219</v>
      </c>
      <c r="F14" s="243"/>
      <c r="G14" s="243"/>
      <c r="H14" s="243"/>
      <c r="I14" s="243"/>
      <c r="J14" s="243"/>
      <c r="K14" s="243"/>
      <c r="L14" s="243"/>
      <c r="M14" s="244"/>
      <c r="N14" s="109"/>
    </row>
    <row r="15" spans="1:14" ht="82.8" x14ac:dyDescent="0.25">
      <c r="A15" s="102">
        <v>13</v>
      </c>
      <c r="B15" s="254" t="s">
        <v>33</v>
      </c>
      <c r="C15" s="120" t="s">
        <v>34</v>
      </c>
      <c r="D15" s="113">
        <v>1</v>
      </c>
      <c r="E15" s="116" t="s">
        <v>227</v>
      </c>
      <c r="F15" s="121" t="s">
        <v>228</v>
      </c>
      <c r="G15" s="106" t="s">
        <v>229</v>
      </c>
      <c r="H15" s="106" t="s">
        <v>195</v>
      </c>
      <c r="I15" s="107">
        <v>500</v>
      </c>
      <c r="J15" s="105" t="s">
        <v>196</v>
      </c>
      <c r="K15" s="106" t="s">
        <v>230</v>
      </c>
      <c r="L15" s="106" t="s">
        <v>231</v>
      </c>
      <c r="M15" s="108">
        <v>70000</v>
      </c>
      <c r="N15" s="109"/>
    </row>
    <row r="16" spans="1:14" ht="55.2" x14ac:dyDescent="0.25">
      <c r="A16" s="102">
        <v>14</v>
      </c>
      <c r="B16" s="256"/>
      <c r="C16" s="120" t="s">
        <v>35</v>
      </c>
      <c r="D16" s="113">
        <v>250</v>
      </c>
      <c r="E16" s="243" t="s">
        <v>219</v>
      </c>
      <c r="F16" s="243"/>
      <c r="G16" s="243"/>
      <c r="H16" s="243"/>
      <c r="I16" s="243"/>
      <c r="J16" s="243"/>
      <c r="K16" s="243"/>
      <c r="L16" s="243"/>
      <c r="M16" s="244"/>
      <c r="N16" s="109"/>
    </row>
    <row r="17" spans="1:14" ht="41.4" x14ac:dyDescent="0.25">
      <c r="A17" s="102">
        <v>15</v>
      </c>
      <c r="B17" s="275" t="s">
        <v>23</v>
      </c>
      <c r="C17" s="122" t="s">
        <v>24</v>
      </c>
      <c r="D17" s="113">
        <v>1</v>
      </c>
      <c r="E17" s="123"/>
      <c r="F17" s="124"/>
      <c r="G17" s="124"/>
      <c r="H17" s="124"/>
      <c r="I17" s="124"/>
      <c r="J17" s="124"/>
      <c r="K17" s="125"/>
      <c r="L17" s="125"/>
      <c r="M17" s="126"/>
      <c r="N17" s="109"/>
    </row>
    <row r="18" spans="1:14" ht="41.4" x14ac:dyDescent="0.25">
      <c r="A18" s="102">
        <v>16</v>
      </c>
      <c r="B18" s="276"/>
      <c r="C18" s="122" t="s">
        <v>25</v>
      </c>
      <c r="D18" s="113">
        <v>1</v>
      </c>
      <c r="E18" s="243" t="s">
        <v>219</v>
      </c>
      <c r="F18" s="243"/>
      <c r="G18" s="243"/>
      <c r="H18" s="243"/>
      <c r="I18" s="243"/>
      <c r="J18" s="243"/>
      <c r="K18" s="243"/>
      <c r="L18" s="243"/>
      <c r="M18" s="244"/>
      <c r="N18" s="109"/>
    </row>
    <row r="19" spans="1:14" ht="41.4" x14ac:dyDescent="0.25">
      <c r="A19" s="102">
        <v>17</v>
      </c>
      <c r="B19" s="277"/>
      <c r="C19" s="111" t="s">
        <v>26</v>
      </c>
      <c r="D19" s="197">
        <v>0.9</v>
      </c>
      <c r="E19" s="243" t="s">
        <v>219</v>
      </c>
      <c r="F19" s="243"/>
      <c r="G19" s="243"/>
      <c r="H19" s="243"/>
      <c r="I19" s="243"/>
      <c r="J19" s="243"/>
      <c r="K19" s="243"/>
      <c r="L19" s="243"/>
      <c r="M19" s="244"/>
      <c r="N19" s="109"/>
    </row>
    <row r="20" spans="1:14" ht="41.4" x14ac:dyDescent="0.25">
      <c r="A20" s="102">
        <v>18</v>
      </c>
      <c r="B20" s="278" t="s">
        <v>232</v>
      </c>
      <c r="C20" s="117" t="s">
        <v>233</v>
      </c>
      <c r="D20" s="113">
        <v>1</v>
      </c>
      <c r="E20" s="127"/>
      <c r="F20" s="128"/>
      <c r="G20" s="128"/>
      <c r="H20" s="128"/>
      <c r="I20" s="128"/>
      <c r="J20" s="128"/>
      <c r="K20" s="129"/>
      <c r="L20" s="130"/>
      <c r="M20" s="131"/>
      <c r="N20" s="109"/>
    </row>
    <row r="21" spans="1:14" ht="55.2" x14ac:dyDescent="0.25">
      <c r="A21" s="102">
        <v>19</v>
      </c>
      <c r="B21" s="279"/>
      <c r="C21" s="117" t="s">
        <v>234</v>
      </c>
      <c r="D21" s="113">
        <v>50</v>
      </c>
      <c r="E21" s="281" t="s">
        <v>219</v>
      </c>
      <c r="F21" s="281"/>
      <c r="G21" s="281"/>
      <c r="H21" s="281"/>
      <c r="I21" s="281"/>
      <c r="J21" s="281"/>
      <c r="K21" s="281"/>
      <c r="L21" s="281"/>
      <c r="M21" s="282"/>
      <c r="N21" s="109"/>
    </row>
    <row r="22" spans="1:14" ht="55.2" x14ac:dyDescent="0.25">
      <c r="A22" s="102">
        <v>20</v>
      </c>
      <c r="B22" s="280"/>
      <c r="C22" s="117" t="s">
        <v>235</v>
      </c>
      <c r="D22" s="197">
        <v>0.9</v>
      </c>
      <c r="E22" s="281" t="s">
        <v>219</v>
      </c>
      <c r="F22" s="281"/>
      <c r="G22" s="281"/>
      <c r="H22" s="281"/>
      <c r="I22" s="281"/>
      <c r="J22" s="281"/>
      <c r="K22" s="281"/>
      <c r="L22" s="281"/>
      <c r="M22" s="282"/>
      <c r="N22" s="109"/>
    </row>
    <row r="23" spans="1:14" x14ac:dyDescent="0.25">
      <c r="A23" s="140"/>
      <c r="B23" s="141"/>
      <c r="C23" s="141"/>
      <c r="D23" s="197"/>
      <c r="E23" s="143"/>
      <c r="F23" s="143"/>
      <c r="G23" s="143"/>
      <c r="H23" s="143"/>
      <c r="I23" s="143"/>
      <c r="J23" s="143"/>
      <c r="K23" s="143"/>
      <c r="L23" s="143"/>
      <c r="M23" s="144"/>
    </row>
    <row r="24" spans="1:14" x14ac:dyDescent="0.25">
      <c r="A24" s="272" t="s">
        <v>298</v>
      </c>
      <c r="B24" s="273"/>
      <c r="C24" s="273"/>
      <c r="D24" s="273"/>
      <c r="E24" s="273"/>
      <c r="F24" s="273"/>
      <c r="G24" s="273"/>
      <c r="H24" s="273"/>
      <c r="I24" s="273"/>
      <c r="J24" s="273"/>
      <c r="K24" s="273"/>
      <c r="L24" s="273"/>
      <c r="M24" s="274"/>
      <c r="N24" s="134"/>
    </row>
    <row r="25" spans="1:14" ht="27.6" x14ac:dyDescent="0.25">
      <c r="A25" s="145" t="s">
        <v>10</v>
      </c>
      <c r="B25" s="145" t="s">
        <v>181</v>
      </c>
      <c r="C25" s="145" t="s">
        <v>182</v>
      </c>
      <c r="D25" s="146" t="s">
        <v>183</v>
      </c>
      <c r="E25" s="147" t="s">
        <v>12</v>
      </c>
      <c r="F25" s="145" t="s">
        <v>184</v>
      </c>
      <c r="G25" s="145" t="s">
        <v>185</v>
      </c>
      <c r="H25" s="145" t="s">
        <v>186</v>
      </c>
      <c r="I25" s="145" t="s">
        <v>187</v>
      </c>
      <c r="J25" s="145" t="s">
        <v>188</v>
      </c>
      <c r="K25" s="145" t="s">
        <v>189</v>
      </c>
      <c r="L25" s="145" t="s">
        <v>190</v>
      </c>
      <c r="M25" s="135" t="s">
        <v>191</v>
      </c>
      <c r="N25" s="135" t="s">
        <v>5</v>
      </c>
    </row>
    <row r="26" spans="1:14" ht="55.2" x14ac:dyDescent="0.25">
      <c r="A26" s="148">
        <v>1</v>
      </c>
      <c r="B26" s="245" t="s">
        <v>551</v>
      </c>
      <c r="C26" s="245" t="s">
        <v>236</v>
      </c>
      <c r="D26" s="245">
        <v>3</v>
      </c>
      <c r="E26" s="149" t="s">
        <v>237</v>
      </c>
      <c r="F26" s="113" t="s">
        <v>238</v>
      </c>
      <c r="G26" s="113" t="s">
        <v>239</v>
      </c>
      <c r="H26" s="148" t="s">
        <v>240</v>
      </c>
      <c r="I26" s="148">
        <v>100</v>
      </c>
      <c r="J26" s="148" t="s">
        <v>241</v>
      </c>
      <c r="K26" s="148" t="s">
        <v>242</v>
      </c>
      <c r="L26" s="150" t="s">
        <v>243</v>
      </c>
      <c r="M26" s="151">
        <v>240000</v>
      </c>
      <c r="N26" s="136">
        <f>SUM(M26:M42)</f>
        <v>2955500</v>
      </c>
    </row>
    <row r="27" spans="1:14" ht="69" x14ac:dyDescent="0.25">
      <c r="A27" s="148">
        <v>2</v>
      </c>
      <c r="B27" s="246"/>
      <c r="C27" s="246"/>
      <c r="D27" s="246"/>
      <c r="E27" s="149" t="s">
        <v>137</v>
      </c>
      <c r="F27" s="107" t="s">
        <v>244</v>
      </c>
      <c r="G27" s="107" t="s">
        <v>245</v>
      </c>
      <c r="H27" s="102" t="s">
        <v>246</v>
      </c>
      <c r="I27" s="107">
        <v>100</v>
      </c>
      <c r="J27" s="113" t="s">
        <v>247</v>
      </c>
      <c r="K27" s="148" t="s">
        <v>248</v>
      </c>
      <c r="L27" s="130" t="s">
        <v>249</v>
      </c>
      <c r="M27" s="151">
        <v>2000000</v>
      </c>
      <c r="N27" s="136"/>
    </row>
    <row r="28" spans="1:14" ht="69" x14ac:dyDescent="0.25">
      <c r="A28" s="148"/>
      <c r="B28" s="246"/>
      <c r="C28" s="246"/>
      <c r="D28" s="246"/>
      <c r="E28" s="149" t="s">
        <v>544</v>
      </c>
      <c r="F28" s="107" t="s">
        <v>525</v>
      </c>
      <c r="G28" s="245" t="s">
        <v>252</v>
      </c>
      <c r="H28" s="269" t="s">
        <v>253</v>
      </c>
      <c r="I28" s="245">
        <v>1000</v>
      </c>
      <c r="J28" s="245" t="s">
        <v>254</v>
      </c>
      <c r="K28" s="269" t="s">
        <v>546</v>
      </c>
      <c r="L28" s="308" t="s">
        <v>255</v>
      </c>
      <c r="M28" s="310">
        <v>165500</v>
      </c>
      <c r="N28" s="136"/>
    </row>
    <row r="29" spans="1:14" ht="27.6" x14ac:dyDescent="0.25">
      <c r="A29" s="102">
        <v>3</v>
      </c>
      <c r="B29" s="246"/>
      <c r="C29" s="247"/>
      <c r="D29" s="247"/>
      <c r="E29" s="152" t="s">
        <v>250</v>
      </c>
      <c r="F29" s="107" t="s">
        <v>251</v>
      </c>
      <c r="G29" s="247"/>
      <c r="H29" s="271"/>
      <c r="I29" s="247"/>
      <c r="J29" s="247"/>
      <c r="K29" s="271"/>
      <c r="L29" s="309"/>
      <c r="M29" s="311"/>
      <c r="N29" s="136"/>
    </row>
    <row r="30" spans="1:14" ht="41.4" x14ac:dyDescent="0.25">
      <c r="A30" s="102">
        <v>4</v>
      </c>
      <c r="B30" s="246"/>
      <c r="C30" s="113" t="s">
        <v>256</v>
      </c>
      <c r="D30" s="149">
        <v>8</v>
      </c>
      <c r="E30" s="266" t="s">
        <v>219</v>
      </c>
      <c r="F30" s="267"/>
      <c r="G30" s="267"/>
      <c r="H30" s="267"/>
      <c r="I30" s="267"/>
      <c r="J30" s="267"/>
      <c r="K30" s="267"/>
      <c r="L30" s="267"/>
      <c r="M30" s="268"/>
      <c r="N30" s="136"/>
    </row>
    <row r="31" spans="1:14" ht="41.4" x14ac:dyDescent="0.25">
      <c r="A31" s="102">
        <v>5</v>
      </c>
      <c r="B31" s="246"/>
      <c r="C31" s="107" t="s">
        <v>15</v>
      </c>
      <c r="D31" s="107">
        <v>300</v>
      </c>
      <c r="E31" s="266" t="s">
        <v>219</v>
      </c>
      <c r="F31" s="267"/>
      <c r="G31" s="267"/>
      <c r="H31" s="267"/>
      <c r="I31" s="267"/>
      <c r="J31" s="267"/>
      <c r="K31" s="267"/>
      <c r="L31" s="267"/>
      <c r="M31" s="268"/>
      <c r="N31" s="136"/>
    </row>
    <row r="32" spans="1:14" ht="41.4" x14ac:dyDescent="0.25">
      <c r="A32" s="102">
        <v>6</v>
      </c>
      <c r="B32" s="246"/>
      <c r="C32" s="107" t="s">
        <v>16</v>
      </c>
      <c r="D32" s="153">
        <v>0.95</v>
      </c>
      <c r="E32" s="266" t="s">
        <v>219</v>
      </c>
      <c r="F32" s="267"/>
      <c r="G32" s="267"/>
      <c r="H32" s="267"/>
      <c r="I32" s="267"/>
      <c r="J32" s="267"/>
      <c r="K32" s="267"/>
      <c r="L32" s="267"/>
      <c r="M32" s="268"/>
      <c r="N32" s="136"/>
    </row>
    <row r="33" spans="1:14" ht="55.2" x14ac:dyDescent="0.25">
      <c r="A33" s="102">
        <v>7</v>
      </c>
      <c r="B33" s="245" t="s">
        <v>17</v>
      </c>
      <c r="C33" s="245" t="s">
        <v>18</v>
      </c>
      <c r="D33" s="245">
        <v>3</v>
      </c>
      <c r="E33" s="149" t="s">
        <v>257</v>
      </c>
      <c r="F33" s="154" t="s">
        <v>258</v>
      </c>
      <c r="G33" s="154" t="s">
        <v>259</v>
      </c>
      <c r="H33" s="148" t="s">
        <v>260</v>
      </c>
      <c r="I33" s="113">
        <v>30</v>
      </c>
      <c r="J33" s="148" t="s">
        <v>241</v>
      </c>
      <c r="K33" s="148" t="s">
        <v>261</v>
      </c>
      <c r="L33" s="148" t="s">
        <v>262</v>
      </c>
      <c r="M33" s="151">
        <v>150000</v>
      </c>
      <c r="N33" s="136"/>
    </row>
    <row r="34" spans="1:14" ht="41.4" x14ac:dyDescent="0.25">
      <c r="A34" s="102">
        <v>8</v>
      </c>
      <c r="B34" s="246"/>
      <c r="C34" s="246"/>
      <c r="D34" s="246"/>
      <c r="E34" s="149" t="s">
        <v>263</v>
      </c>
      <c r="F34" s="113" t="s">
        <v>264</v>
      </c>
      <c r="G34" s="113" t="s">
        <v>265</v>
      </c>
      <c r="H34" s="148" t="s">
        <v>266</v>
      </c>
      <c r="I34" s="113">
        <v>140</v>
      </c>
      <c r="J34" s="148" t="s">
        <v>241</v>
      </c>
      <c r="K34" s="148" t="s">
        <v>267</v>
      </c>
      <c r="L34" s="148" t="s">
        <v>268</v>
      </c>
      <c r="M34" s="151">
        <v>90000</v>
      </c>
      <c r="N34" s="136"/>
    </row>
    <row r="35" spans="1:14" ht="69" x14ac:dyDescent="0.25">
      <c r="A35" s="102">
        <v>9</v>
      </c>
      <c r="B35" s="246"/>
      <c r="C35" s="246"/>
      <c r="D35" s="247"/>
      <c r="E35" s="102" t="s">
        <v>269</v>
      </c>
      <c r="F35" s="107" t="s">
        <v>270</v>
      </c>
      <c r="G35" s="107" t="s">
        <v>271</v>
      </c>
      <c r="H35" s="102" t="s">
        <v>272</v>
      </c>
      <c r="I35" s="107">
        <v>30</v>
      </c>
      <c r="J35" s="148" t="s">
        <v>241</v>
      </c>
      <c r="K35" s="102" t="s">
        <v>273</v>
      </c>
      <c r="L35" s="130" t="s">
        <v>274</v>
      </c>
      <c r="M35" s="151">
        <v>110000</v>
      </c>
      <c r="N35" s="136"/>
    </row>
    <row r="36" spans="1:14" ht="27.6" x14ac:dyDescent="0.25">
      <c r="A36" s="102">
        <v>10</v>
      </c>
      <c r="B36" s="246"/>
      <c r="C36" s="113" t="s">
        <v>19</v>
      </c>
      <c r="D36" s="113">
        <v>200</v>
      </c>
      <c r="E36" s="266" t="s">
        <v>219</v>
      </c>
      <c r="F36" s="267"/>
      <c r="G36" s="267"/>
      <c r="H36" s="267"/>
      <c r="I36" s="267"/>
      <c r="J36" s="267"/>
      <c r="K36" s="267"/>
      <c r="L36" s="267"/>
      <c r="M36" s="268"/>
      <c r="N36" s="136"/>
    </row>
    <row r="37" spans="1:14" ht="27.6" x14ac:dyDescent="0.25">
      <c r="A37" s="102">
        <v>11</v>
      </c>
      <c r="B37" s="247"/>
      <c r="C37" s="113" t="s">
        <v>20</v>
      </c>
      <c r="D37" s="155">
        <v>0.9</v>
      </c>
      <c r="E37" s="266" t="s">
        <v>219</v>
      </c>
      <c r="F37" s="267"/>
      <c r="G37" s="267"/>
      <c r="H37" s="267"/>
      <c r="I37" s="267"/>
      <c r="J37" s="267"/>
      <c r="K37" s="267"/>
      <c r="L37" s="267"/>
      <c r="M37" s="268"/>
      <c r="N37" s="136"/>
    </row>
    <row r="38" spans="1:14" ht="96.6" x14ac:dyDescent="0.25">
      <c r="A38" s="102">
        <v>12</v>
      </c>
      <c r="B38" s="245" t="s">
        <v>275</v>
      </c>
      <c r="C38" s="245" t="s">
        <v>276</v>
      </c>
      <c r="D38" s="245">
        <v>2</v>
      </c>
      <c r="E38" s="149" t="s">
        <v>277</v>
      </c>
      <c r="F38" s="148" t="s">
        <v>278</v>
      </c>
      <c r="G38" s="148" t="s">
        <v>279</v>
      </c>
      <c r="H38" s="148" t="s">
        <v>280</v>
      </c>
      <c r="I38" s="148" t="s">
        <v>281</v>
      </c>
      <c r="J38" s="148" t="s">
        <v>247</v>
      </c>
      <c r="K38" s="156" t="s">
        <v>282</v>
      </c>
      <c r="L38" s="156" t="s">
        <v>283</v>
      </c>
      <c r="M38" s="151">
        <v>60000</v>
      </c>
      <c r="N38" s="136"/>
    </row>
    <row r="39" spans="1:14" ht="27.6" x14ac:dyDescent="0.25">
      <c r="A39" s="265">
        <v>13</v>
      </c>
      <c r="B39" s="246"/>
      <c r="C39" s="247"/>
      <c r="D39" s="247"/>
      <c r="E39" s="129" t="s">
        <v>22</v>
      </c>
      <c r="F39" s="107" t="s">
        <v>284</v>
      </c>
      <c r="G39" s="107" t="s">
        <v>285</v>
      </c>
      <c r="H39" s="102" t="s">
        <v>280</v>
      </c>
      <c r="I39" s="148" t="s">
        <v>281</v>
      </c>
      <c r="J39" s="148" t="s">
        <v>241</v>
      </c>
      <c r="K39" s="102" t="s">
        <v>286</v>
      </c>
      <c r="L39" s="102" t="s">
        <v>287</v>
      </c>
      <c r="M39" s="151">
        <v>55000</v>
      </c>
      <c r="N39" s="136"/>
    </row>
    <row r="40" spans="1:14" ht="55.2" x14ac:dyDescent="0.25">
      <c r="A40" s="265"/>
      <c r="B40" s="246"/>
      <c r="C40" s="107" t="s">
        <v>288</v>
      </c>
      <c r="D40" s="157">
        <v>60</v>
      </c>
      <c r="E40" s="266" t="s">
        <v>219</v>
      </c>
      <c r="F40" s="267"/>
      <c r="G40" s="267"/>
      <c r="H40" s="267"/>
      <c r="I40" s="267"/>
      <c r="J40" s="267"/>
      <c r="K40" s="267"/>
      <c r="L40" s="267"/>
      <c r="M40" s="268"/>
      <c r="N40" s="136"/>
    </row>
    <row r="41" spans="1:14" ht="55.2" x14ac:dyDescent="0.25">
      <c r="A41" s="102">
        <v>14</v>
      </c>
      <c r="B41" s="246"/>
      <c r="C41" s="107" t="s">
        <v>289</v>
      </c>
      <c r="D41" s="153">
        <v>0.9</v>
      </c>
      <c r="E41" s="266" t="s">
        <v>219</v>
      </c>
      <c r="F41" s="267"/>
      <c r="G41" s="267"/>
      <c r="H41" s="267"/>
      <c r="I41" s="267"/>
      <c r="J41" s="267"/>
      <c r="K41" s="267"/>
      <c r="L41" s="267"/>
      <c r="M41" s="268"/>
      <c r="N41" s="136"/>
    </row>
    <row r="42" spans="1:14" ht="55.2" x14ac:dyDescent="0.25">
      <c r="A42" s="102">
        <v>15</v>
      </c>
      <c r="B42" s="269" t="s">
        <v>232</v>
      </c>
      <c r="C42" s="148" t="s">
        <v>233</v>
      </c>
      <c r="D42" s="149">
        <v>1</v>
      </c>
      <c r="E42" s="158" t="s">
        <v>290</v>
      </c>
      <c r="F42" s="148" t="s">
        <v>291</v>
      </c>
      <c r="G42" s="148" t="s">
        <v>552</v>
      </c>
      <c r="H42" s="148" t="s">
        <v>292</v>
      </c>
      <c r="I42" s="113" t="s">
        <v>293</v>
      </c>
      <c r="J42" s="159" t="s">
        <v>294</v>
      </c>
      <c r="K42" s="160" t="s">
        <v>295</v>
      </c>
      <c r="L42" s="150" t="s">
        <v>296</v>
      </c>
      <c r="M42" s="151">
        <v>85000</v>
      </c>
      <c r="N42" s="136"/>
    </row>
    <row r="43" spans="1:14" ht="55.2" x14ac:dyDescent="0.25">
      <c r="A43" s="102">
        <v>16</v>
      </c>
      <c r="B43" s="270"/>
      <c r="C43" s="102" t="s">
        <v>234</v>
      </c>
      <c r="D43" s="152">
        <v>50</v>
      </c>
      <c r="E43" s="266" t="s">
        <v>219</v>
      </c>
      <c r="F43" s="267"/>
      <c r="G43" s="267"/>
      <c r="H43" s="267"/>
      <c r="I43" s="267"/>
      <c r="J43" s="267"/>
      <c r="K43" s="267"/>
      <c r="L43" s="267"/>
      <c r="M43" s="268"/>
      <c r="N43" s="136"/>
    </row>
    <row r="44" spans="1:14" ht="55.2" x14ac:dyDescent="0.25">
      <c r="A44" s="102">
        <v>17</v>
      </c>
      <c r="B44" s="271"/>
      <c r="C44" s="102" t="s">
        <v>235</v>
      </c>
      <c r="D44" s="161">
        <v>0.9</v>
      </c>
      <c r="E44" s="266" t="s">
        <v>219</v>
      </c>
      <c r="F44" s="267"/>
      <c r="G44" s="267"/>
      <c r="H44" s="267"/>
      <c r="I44" s="267"/>
      <c r="J44" s="267"/>
      <c r="K44" s="267"/>
      <c r="L44" s="267"/>
      <c r="M44" s="268"/>
      <c r="N44" s="136"/>
    </row>
    <row r="45" spans="1:14" x14ac:dyDescent="0.25">
      <c r="A45" s="140"/>
      <c r="B45" s="141"/>
      <c r="C45" s="141"/>
      <c r="D45" s="142"/>
      <c r="E45" s="143"/>
      <c r="F45" s="143"/>
      <c r="G45" s="143"/>
      <c r="H45" s="143"/>
      <c r="I45" s="143"/>
      <c r="J45" s="143"/>
      <c r="K45" s="143"/>
      <c r="L45" s="143"/>
      <c r="M45" s="144"/>
    </row>
    <row r="46" spans="1:14" x14ac:dyDescent="0.25">
      <c r="A46" s="248" t="s">
        <v>341</v>
      </c>
      <c r="B46" s="249"/>
      <c r="C46" s="249"/>
      <c r="D46" s="249"/>
      <c r="E46" s="249"/>
      <c r="F46" s="249"/>
      <c r="G46" s="249"/>
      <c r="H46" s="249"/>
      <c r="I46" s="249"/>
      <c r="J46" s="249"/>
      <c r="K46" s="249"/>
      <c r="L46" s="249"/>
      <c r="M46" s="250"/>
    </row>
    <row r="47" spans="1:14" ht="27.6" x14ac:dyDescent="0.25">
      <c r="A47" s="162" t="s">
        <v>10</v>
      </c>
      <c r="B47" s="162" t="s">
        <v>181</v>
      </c>
      <c r="C47" s="162" t="s">
        <v>182</v>
      </c>
      <c r="D47" s="163" t="s">
        <v>183</v>
      </c>
      <c r="E47" s="164" t="s">
        <v>12</v>
      </c>
      <c r="F47" s="162" t="s">
        <v>184</v>
      </c>
      <c r="G47" s="162" t="s">
        <v>185</v>
      </c>
      <c r="H47" s="162" t="s">
        <v>186</v>
      </c>
      <c r="I47" s="162" t="s">
        <v>187</v>
      </c>
      <c r="J47" s="162" t="s">
        <v>188</v>
      </c>
      <c r="K47" s="162" t="s">
        <v>189</v>
      </c>
      <c r="L47" s="162" t="s">
        <v>190</v>
      </c>
      <c r="M47" s="137" t="s">
        <v>191</v>
      </c>
      <c r="N47" s="137" t="s">
        <v>5</v>
      </c>
    </row>
    <row r="48" spans="1:14" ht="27.6" x14ac:dyDescent="0.25">
      <c r="A48" s="165">
        <v>1</v>
      </c>
      <c r="B48" s="251" t="s">
        <v>13</v>
      </c>
      <c r="C48" s="166" t="s">
        <v>14</v>
      </c>
      <c r="D48" s="149">
        <v>1</v>
      </c>
      <c r="E48" s="167" t="s">
        <v>299</v>
      </c>
      <c r="F48" s="168" t="s">
        <v>300</v>
      </c>
      <c r="G48" s="168" t="s">
        <v>301</v>
      </c>
      <c r="H48" s="168" t="s">
        <v>302</v>
      </c>
      <c r="I48" s="166">
        <v>100</v>
      </c>
      <c r="J48" s="166" t="s">
        <v>303</v>
      </c>
      <c r="K48" s="166" t="s">
        <v>304</v>
      </c>
      <c r="L48" s="168" t="s">
        <v>305</v>
      </c>
      <c r="M48" s="169">
        <v>85000</v>
      </c>
      <c r="N48" s="133">
        <f>SUM(M48:M65)</f>
        <v>529000</v>
      </c>
    </row>
    <row r="49" spans="1:13" ht="41.4" x14ac:dyDescent="0.25">
      <c r="A49" s="165">
        <v>2</v>
      </c>
      <c r="B49" s="252"/>
      <c r="C49" s="170" t="s">
        <v>256</v>
      </c>
      <c r="D49" s="149">
        <v>8</v>
      </c>
      <c r="E49" s="242" t="s">
        <v>219</v>
      </c>
      <c r="F49" s="243"/>
      <c r="G49" s="243"/>
      <c r="H49" s="243"/>
      <c r="I49" s="243"/>
      <c r="J49" s="243"/>
      <c r="K49" s="243"/>
      <c r="L49" s="243"/>
      <c r="M49" s="244"/>
    </row>
    <row r="50" spans="1:13" ht="41.4" x14ac:dyDescent="0.25">
      <c r="A50" s="165">
        <v>3</v>
      </c>
      <c r="B50" s="252"/>
      <c r="C50" s="170" t="s">
        <v>15</v>
      </c>
      <c r="D50" s="149">
        <v>30</v>
      </c>
      <c r="E50" s="242" t="s">
        <v>219</v>
      </c>
      <c r="F50" s="243"/>
      <c r="G50" s="243"/>
      <c r="H50" s="243"/>
      <c r="I50" s="243"/>
      <c r="J50" s="243"/>
      <c r="K50" s="243"/>
      <c r="L50" s="243"/>
      <c r="M50" s="244"/>
    </row>
    <row r="51" spans="1:13" ht="41.4" x14ac:dyDescent="0.25">
      <c r="A51" s="165">
        <v>4</v>
      </c>
      <c r="B51" s="253"/>
      <c r="C51" s="170" t="s">
        <v>16</v>
      </c>
      <c r="D51" s="161">
        <v>0.95</v>
      </c>
      <c r="E51" s="242" t="s">
        <v>219</v>
      </c>
      <c r="F51" s="243"/>
      <c r="G51" s="243"/>
      <c r="H51" s="243"/>
      <c r="I51" s="243"/>
      <c r="J51" s="243"/>
      <c r="K51" s="243"/>
      <c r="L51" s="243"/>
      <c r="M51" s="244"/>
    </row>
    <row r="52" spans="1:13" ht="41.4" x14ac:dyDescent="0.25">
      <c r="A52" s="165">
        <v>5</v>
      </c>
      <c r="B52" s="239" t="s">
        <v>29</v>
      </c>
      <c r="C52" s="173" t="s">
        <v>30</v>
      </c>
      <c r="D52" s="149">
        <v>200</v>
      </c>
      <c r="E52" s="174" t="s">
        <v>140</v>
      </c>
      <c r="F52" s="168" t="s">
        <v>306</v>
      </c>
      <c r="G52" s="168" t="s">
        <v>307</v>
      </c>
      <c r="H52" s="168" t="s">
        <v>308</v>
      </c>
      <c r="I52" s="166">
        <v>3000</v>
      </c>
      <c r="J52" s="166" t="s">
        <v>309</v>
      </c>
      <c r="K52" s="166" t="s">
        <v>310</v>
      </c>
      <c r="L52" s="168" t="s">
        <v>311</v>
      </c>
      <c r="M52" s="169">
        <v>200000</v>
      </c>
    </row>
    <row r="53" spans="1:13" ht="41.4" x14ac:dyDescent="0.25">
      <c r="A53" s="165">
        <v>6</v>
      </c>
      <c r="B53" s="240"/>
      <c r="C53" s="173" t="s">
        <v>218</v>
      </c>
      <c r="D53" s="161">
        <v>0.9</v>
      </c>
      <c r="E53" s="242" t="s">
        <v>219</v>
      </c>
      <c r="F53" s="243"/>
      <c r="G53" s="243"/>
      <c r="H53" s="243"/>
      <c r="I53" s="243"/>
      <c r="J53" s="243"/>
      <c r="K53" s="243"/>
      <c r="L53" s="243"/>
      <c r="M53" s="244"/>
    </row>
    <row r="54" spans="1:13" ht="41.4" x14ac:dyDescent="0.25">
      <c r="A54" s="165">
        <v>7</v>
      </c>
      <c r="B54" s="239" t="s">
        <v>312</v>
      </c>
      <c r="C54" s="172" t="s">
        <v>18</v>
      </c>
      <c r="D54" s="149">
        <v>1</v>
      </c>
      <c r="E54" s="175" t="s">
        <v>313</v>
      </c>
      <c r="F54" s="176" t="s">
        <v>314</v>
      </c>
      <c r="G54" s="176" t="s">
        <v>315</v>
      </c>
      <c r="H54" s="176" t="s">
        <v>316</v>
      </c>
      <c r="I54" s="172">
        <v>30</v>
      </c>
      <c r="J54" s="172" t="s">
        <v>303</v>
      </c>
      <c r="K54" s="176" t="s">
        <v>317</v>
      </c>
      <c r="L54" s="176" t="s">
        <v>318</v>
      </c>
      <c r="M54" s="177">
        <v>64000</v>
      </c>
    </row>
    <row r="55" spans="1:13" ht="27.6" x14ac:dyDescent="0.25">
      <c r="A55" s="165">
        <v>8</v>
      </c>
      <c r="B55" s="240"/>
      <c r="C55" s="173" t="s">
        <v>19</v>
      </c>
      <c r="D55" s="149">
        <v>30</v>
      </c>
      <c r="E55" s="242" t="s">
        <v>219</v>
      </c>
      <c r="F55" s="243"/>
      <c r="G55" s="243"/>
      <c r="H55" s="243"/>
      <c r="I55" s="243"/>
      <c r="J55" s="243"/>
      <c r="K55" s="243"/>
      <c r="L55" s="243"/>
      <c r="M55" s="244"/>
    </row>
    <row r="56" spans="1:13" ht="27.6" x14ac:dyDescent="0.25">
      <c r="A56" s="165">
        <v>9</v>
      </c>
      <c r="B56" s="241"/>
      <c r="C56" s="173" t="s">
        <v>20</v>
      </c>
      <c r="D56" s="161">
        <v>0.9</v>
      </c>
      <c r="E56" s="242" t="s">
        <v>219</v>
      </c>
      <c r="F56" s="243"/>
      <c r="G56" s="243"/>
      <c r="H56" s="243"/>
      <c r="I56" s="243"/>
      <c r="J56" s="243"/>
      <c r="K56" s="243"/>
      <c r="L56" s="243"/>
      <c r="M56" s="244"/>
    </row>
    <row r="57" spans="1:13" ht="55.2" x14ac:dyDescent="0.25">
      <c r="A57" s="165">
        <v>10</v>
      </c>
      <c r="B57" s="239" t="s">
        <v>319</v>
      </c>
      <c r="C57" s="172" t="s">
        <v>21</v>
      </c>
      <c r="D57" s="149">
        <v>1</v>
      </c>
      <c r="E57" s="178" t="s">
        <v>138</v>
      </c>
      <c r="F57" s="179" t="s">
        <v>320</v>
      </c>
      <c r="G57" s="179" t="s">
        <v>321</v>
      </c>
      <c r="H57" s="179" t="s">
        <v>322</v>
      </c>
      <c r="I57" s="173">
        <v>1000</v>
      </c>
      <c r="J57" s="173" t="s">
        <v>323</v>
      </c>
      <c r="K57" s="179" t="s">
        <v>324</v>
      </c>
      <c r="L57" s="179" t="s">
        <v>325</v>
      </c>
      <c r="M57" s="177">
        <v>65000</v>
      </c>
    </row>
    <row r="58" spans="1:13" ht="55.2" x14ac:dyDescent="0.25">
      <c r="A58" s="165">
        <v>11</v>
      </c>
      <c r="B58" s="240"/>
      <c r="C58" s="173" t="s">
        <v>288</v>
      </c>
      <c r="D58" s="149">
        <v>100</v>
      </c>
      <c r="E58" s="242" t="s">
        <v>219</v>
      </c>
      <c r="F58" s="243"/>
      <c r="G58" s="243"/>
      <c r="H58" s="243"/>
      <c r="I58" s="243"/>
      <c r="J58" s="243"/>
      <c r="K58" s="243"/>
      <c r="L58" s="243"/>
      <c r="M58" s="244"/>
    </row>
    <row r="59" spans="1:13" ht="55.2" x14ac:dyDescent="0.25">
      <c r="A59" s="165">
        <v>12</v>
      </c>
      <c r="B59" s="241"/>
      <c r="C59" s="173" t="s">
        <v>289</v>
      </c>
      <c r="D59" s="161">
        <v>0.9</v>
      </c>
      <c r="E59" s="242" t="s">
        <v>219</v>
      </c>
      <c r="F59" s="243"/>
      <c r="G59" s="243"/>
      <c r="H59" s="243"/>
      <c r="I59" s="243"/>
      <c r="J59" s="243"/>
      <c r="K59" s="243"/>
      <c r="L59" s="243"/>
      <c r="M59" s="244"/>
    </row>
    <row r="60" spans="1:13" ht="41.4" x14ac:dyDescent="0.25">
      <c r="A60" s="165">
        <v>13</v>
      </c>
      <c r="B60" s="239" t="s">
        <v>326</v>
      </c>
      <c r="C60" s="172" t="s">
        <v>327</v>
      </c>
      <c r="D60" s="149">
        <v>1</v>
      </c>
      <c r="E60" s="175" t="s">
        <v>328</v>
      </c>
      <c r="F60" s="176" t="s">
        <v>329</v>
      </c>
      <c r="G60" s="176" t="s">
        <v>330</v>
      </c>
      <c r="H60" s="176" t="s">
        <v>331</v>
      </c>
      <c r="I60" s="172">
        <v>100</v>
      </c>
      <c r="J60" s="172" t="s">
        <v>323</v>
      </c>
      <c r="K60" s="176" t="s">
        <v>332</v>
      </c>
      <c r="L60" s="176" t="s">
        <v>333</v>
      </c>
      <c r="M60" s="177">
        <v>65000</v>
      </c>
    </row>
    <row r="61" spans="1:13" ht="41.4" x14ac:dyDescent="0.25">
      <c r="A61" s="165">
        <v>14</v>
      </c>
      <c r="B61" s="240"/>
      <c r="C61" s="173" t="s">
        <v>25</v>
      </c>
      <c r="D61" s="149">
        <v>100</v>
      </c>
      <c r="E61" s="242" t="s">
        <v>219</v>
      </c>
      <c r="F61" s="243"/>
      <c r="G61" s="243"/>
      <c r="H61" s="243"/>
      <c r="I61" s="243"/>
      <c r="J61" s="243"/>
      <c r="K61" s="243"/>
      <c r="L61" s="243"/>
      <c r="M61" s="244"/>
    </row>
    <row r="62" spans="1:13" ht="41.4" x14ac:dyDescent="0.25">
      <c r="A62" s="165">
        <v>15</v>
      </c>
      <c r="B62" s="241"/>
      <c r="C62" s="173" t="s">
        <v>26</v>
      </c>
      <c r="D62" s="161">
        <v>0.9</v>
      </c>
      <c r="E62" s="242" t="s">
        <v>219</v>
      </c>
      <c r="F62" s="243"/>
      <c r="G62" s="243"/>
      <c r="H62" s="243"/>
      <c r="I62" s="243"/>
      <c r="J62" s="243"/>
      <c r="K62" s="243"/>
      <c r="L62" s="243"/>
      <c r="M62" s="244"/>
    </row>
    <row r="63" spans="1:13" ht="41.4" x14ac:dyDescent="0.25">
      <c r="A63" s="165">
        <v>16</v>
      </c>
      <c r="B63" s="239" t="s">
        <v>232</v>
      </c>
      <c r="C63" s="118" t="s">
        <v>233</v>
      </c>
      <c r="D63" s="149">
        <v>1</v>
      </c>
      <c r="E63" s="178" t="s">
        <v>334</v>
      </c>
      <c r="F63" s="179" t="s">
        <v>335</v>
      </c>
      <c r="G63" s="179" t="s">
        <v>336</v>
      </c>
      <c r="H63" s="179" t="s">
        <v>337</v>
      </c>
      <c r="I63" s="173">
        <v>500</v>
      </c>
      <c r="J63" s="173" t="s">
        <v>338</v>
      </c>
      <c r="K63" s="179" t="s">
        <v>339</v>
      </c>
      <c r="L63" s="179" t="s">
        <v>340</v>
      </c>
      <c r="M63" s="180">
        <v>50000</v>
      </c>
    </row>
    <row r="64" spans="1:13" ht="55.2" x14ac:dyDescent="0.25">
      <c r="A64" s="165">
        <v>17</v>
      </c>
      <c r="B64" s="240"/>
      <c r="C64" s="118" t="s">
        <v>234</v>
      </c>
      <c r="D64" s="149">
        <v>500</v>
      </c>
      <c r="E64" s="242" t="s">
        <v>219</v>
      </c>
      <c r="F64" s="243"/>
      <c r="G64" s="243"/>
      <c r="H64" s="243"/>
      <c r="I64" s="243"/>
      <c r="J64" s="243"/>
      <c r="K64" s="243"/>
      <c r="L64" s="243"/>
      <c r="M64" s="244"/>
    </row>
    <row r="65" spans="1:14" ht="55.2" x14ac:dyDescent="0.25">
      <c r="A65" s="165">
        <v>18</v>
      </c>
      <c r="B65" s="241"/>
      <c r="C65" s="118" t="s">
        <v>235</v>
      </c>
      <c r="D65" s="161">
        <v>0.9</v>
      </c>
      <c r="E65" s="242" t="s">
        <v>219</v>
      </c>
      <c r="F65" s="243"/>
      <c r="G65" s="243"/>
      <c r="H65" s="243"/>
      <c r="I65" s="243"/>
      <c r="J65" s="243"/>
      <c r="K65" s="243"/>
      <c r="L65" s="243"/>
      <c r="M65" s="244"/>
    </row>
    <row r="66" spans="1:14" x14ac:dyDescent="0.25">
      <c r="A66" s="181"/>
      <c r="B66" s="182"/>
      <c r="C66" s="183"/>
      <c r="D66" s="142"/>
      <c r="E66" s="183"/>
      <c r="F66" s="183"/>
      <c r="G66" s="183"/>
      <c r="H66" s="183"/>
      <c r="I66" s="183"/>
      <c r="J66" s="183"/>
      <c r="K66" s="183"/>
      <c r="L66" s="183"/>
      <c r="M66" s="184"/>
    </row>
    <row r="67" spans="1:14" x14ac:dyDescent="0.25">
      <c r="A67" s="248" t="s">
        <v>372</v>
      </c>
      <c r="B67" s="249"/>
      <c r="C67" s="249"/>
      <c r="D67" s="249"/>
      <c r="E67" s="249"/>
      <c r="F67" s="249"/>
      <c r="G67" s="249"/>
      <c r="H67" s="249"/>
      <c r="I67" s="249"/>
      <c r="J67" s="249"/>
      <c r="K67" s="249"/>
      <c r="L67" s="249"/>
      <c r="M67" s="250"/>
    </row>
    <row r="68" spans="1:14" ht="27.6" x14ac:dyDescent="0.25">
      <c r="A68" s="162" t="s">
        <v>10</v>
      </c>
      <c r="B68" s="162" t="s">
        <v>181</v>
      </c>
      <c r="C68" s="162" t="s">
        <v>182</v>
      </c>
      <c r="D68" s="163" t="s">
        <v>183</v>
      </c>
      <c r="E68" s="164" t="s">
        <v>12</v>
      </c>
      <c r="F68" s="162" t="s">
        <v>184</v>
      </c>
      <c r="G68" s="162" t="s">
        <v>185</v>
      </c>
      <c r="H68" s="162" t="s">
        <v>186</v>
      </c>
      <c r="I68" s="162" t="s">
        <v>187</v>
      </c>
      <c r="J68" s="162" t="s">
        <v>188</v>
      </c>
      <c r="K68" s="162" t="s">
        <v>189</v>
      </c>
      <c r="L68" s="162" t="s">
        <v>190</v>
      </c>
      <c r="M68" s="137" t="s">
        <v>191</v>
      </c>
      <c r="N68" s="137" t="s">
        <v>5</v>
      </c>
    </row>
    <row r="69" spans="1:14" ht="69" x14ac:dyDescent="0.25">
      <c r="A69" s="165">
        <v>1</v>
      </c>
      <c r="B69" s="165" t="s">
        <v>29</v>
      </c>
      <c r="C69" s="170" t="s">
        <v>36</v>
      </c>
      <c r="D69" s="149">
        <v>1</v>
      </c>
      <c r="E69" s="165" t="s">
        <v>342</v>
      </c>
      <c r="F69" s="165" t="s">
        <v>343</v>
      </c>
      <c r="G69" s="165" t="s">
        <v>344</v>
      </c>
      <c r="H69" s="165" t="s">
        <v>345</v>
      </c>
      <c r="I69" s="165">
        <v>5000</v>
      </c>
      <c r="J69" s="165" t="s">
        <v>346</v>
      </c>
      <c r="K69" s="170" t="s">
        <v>347</v>
      </c>
      <c r="L69" s="170" t="s">
        <v>348</v>
      </c>
      <c r="M69" s="180">
        <v>36000</v>
      </c>
      <c r="N69" s="133">
        <f>SUM(M69:M74)</f>
        <v>108000</v>
      </c>
    </row>
    <row r="70" spans="1:14" ht="55.2" x14ac:dyDescent="0.25">
      <c r="A70" s="165">
        <v>2</v>
      </c>
      <c r="B70" s="165" t="s">
        <v>319</v>
      </c>
      <c r="C70" s="170" t="s">
        <v>349</v>
      </c>
      <c r="D70" s="149">
        <v>1</v>
      </c>
      <c r="E70" s="165" t="s">
        <v>139</v>
      </c>
      <c r="F70" s="165" t="s">
        <v>350</v>
      </c>
      <c r="G70" s="165" t="s">
        <v>351</v>
      </c>
      <c r="H70" s="185" t="s">
        <v>352</v>
      </c>
      <c r="I70" s="165">
        <v>3000</v>
      </c>
      <c r="J70" s="165" t="s">
        <v>353</v>
      </c>
      <c r="K70" s="170" t="s">
        <v>354</v>
      </c>
      <c r="L70" s="170" t="s">
        <v>319</v>
      </c>
      <c r="M70" s="186">
        <v>6000</v>
      </c>
    </row>
    <row r="71" spans="1:14" ht="82.8" x14ac:dyDescent="0.25">
      <c r="A71" s="165">
        <v>3</v>
      </c>
      <c r="B71" s="165" t="s">
        <v>33</v>
      </c>
      <c r="C71" s="170" t="s">
        <v>37</v>
      </c>
      <c r="D71" s="149">
        <v>1</v>
      </c>
      <c r="E71" s="165" t="s">
        <v>355</v>
      </c>
      <c r="F71" s="165" t="s">
        <v>356</v>
      </c>
      <c r="G71" s="165" t="s">
        <v>357</v>
      </c>
      <c r="H71" s="165" t="s">
        <v>358</v>
      </c>
      <c r="I71" s="165">
        <v>5000</v>
      </c>
      <c r="J71" s="165" t="s">
        <v>359</v>
      </c>
      <c r="K71" s="165" t="s">
        <v>360</v>
      </c>
      <c r="L71" s="165" t="s">
        <v>361</v>
      </c>
      <c r="M71" s="186">
        <v>10000</v>
      </c>
    </row>
    <row r="72" spans="1:14" ht="138" x14ac:dyDescent="0.25">
      <c r="A72" s="165">
        <v>4</v>
      </c>
      <c r="B72" s="289" t="s">
        <v>23</v>
      </c>
      <c r="C72" s="166" t="s">
        <v>24</v>
      </c>
      <c r="D72" s="149">
        <v>1</v>
      </c>
      <c r="E72" s="165" t="s">
        <v>362</v>
      </c>
      <c r="F72" s="165" t="s">
        <v>510</v>
      </c>
      <c r="G72" s="165" t="s">
        <v>23</v>
      </c>
      <c r="H72" s="165" t="s">
        <v>363</v>
      </c>
      <c r="I72" s="187">
        <v>10000</v>
      </c>
      <c r="J72" s="165" t="s">
        <v>346</v>
      </c>
      <c r="K72" s="165" t="s">
        <v>364</v>
      </c>
      <c r="L72" s="165" t="s">
        <v>365</v>
      </c>
      <c r="M72" s="186">
        <v>48000</v>
      </c>
    </row>
    <row r="73" spans="1:14" ht="41.4" x14ac:dyDescent="0.25">
      <c r="A73" s="165">
        <v>5</v>
      </c>
      <c r="B73" s="289"/>
      <c r="C73" s="170" t="s">
        <v>25</v>
      </c>
      <c r="D73" s="149">
        <v>1</v>
      </c>
      <c r="E73" s="290" t="s">
        <v>366</v>
      </c>
      <c r="F73" s="290" t="s">
        <v>367</v>
      </c>
      <c r="G73" s="290" t="s">
        <v>368</v>
      </c>
      <c r="H73" s="290" t="s">
        <v>369</v>
      </c>
      <c r="I73" s="290">
        <v>5000</v>
      </c>
      <c r="J73" s="290" t="s">
        <v>353</v>
      </c>
      <c r="K73" s="290" t="s">
        <v>370</v>
      </c>
      <c r="L73" s="290" t="s">
        <v>371</v>
      </c>
      <c r="M73" s="285">
        <v>8000</v>
      </c>
    </row>
    <row r="74" spans="1:14" ht="41.4" x14ac:dyDescent="0.25">
      <c r="A74" s="165">
        <v>6</v>
      </c>
      <c r="B74" s="289"/>
      <c r="C74" s="170" t="s">
        <v>26</v>
      </c>
      <c r="D74" s="161">
        <v>0.9</v>
      </c>
      <c r="E74" s="291"/>
      <c r="F74" s="291"/>
      <c r="G74" s="291"/>
      <c r="H74" s="291"/>
      <c r="I74" s="291"/>
      <c r="J74" s="291"/>
      <c r="K74" s="291"/>
      <c r="L74" s="291"/>
      <c r="M74" s="286"/>
    </row>
    <row r="75" spans="1:14" x14ac:dyDescent="0.25">
      <c r="A75" s="181"/>
      <c r="B75" s="188"/>
      <c r="C75" s="189"/>
      <c r="D75" s="190"/>
      <c r="E75" s="191"/>
      <c r="F75" s="191"/>
      <c r="G75" s="191"/>
      <c r="H75" s="191"/>
      <c r="I75" s="191"/>
      <c r="J75" s="191"/>
      <c r="K75" s="191"/>
      <c r="L75" s="191"/>
      <c r="M75" s="192"/>
      <c r="N75" s="138"/>
    </row>
    <row r="76" spans="1:14" x14ac:dyDescent="0.25">
      <c r="A76" s="248" t="s">
        <v>419</v>
      </c>
      <c r="B76" s="249"/>
      <c r="C76" s="249"/>
      <c r="D76" s="249"/>
      <c r="E76" s="249"/>
      <c r="F76" s="249"/>
      <c r="G76" s="249"/>
      <c r="H76" s="249"/>
      <c r="I76" s="249"/>
      <c r="J76" s="249"/>
      <c r="K76" s="249"/>
      <c r="L76" s="249"/>
      <c r="M76" s="250"/>
    </row>
    <row r="77" spans="1:14" ht="27.6" x14ac:dyDescent="0.25">
      <c r="A77" s="162" t="s">
        <v>10</v>
      </c>
      <c r="B77" s="162" t="s">
        <v>181</v>
      </c>
      <c r="C77" s="162" t="s">
        <v>182</v>
      </c>
      <c r="D77" s="163" t="s">
        <v>183</v>
      </c>
      <c r="E77" s="164" t="s">
        <v>12</v>
      </c>
      <c r="F77" s="162" t="s">
        <v>184</v>
      </c>
      <c r="G77" s="162" t="s">
        <v>185</v>
      </c>
      <c r="H77" s="162" t="s">
        <v>186</v>
      </c>
      <c r="I77" s="162" t="s">
        <v>187</v>
      </c>
      <c r="J77" s="162" t="s">
        <v>188</v>
      </c>
      <c r="K77" s="162" t="s">
        <v>189</v>
      </c>
      <c r="L77" s="162" t="s">
        <v>190</v>
      </c>
      <c r="M77" s="137" t="s">
        <v>191</v>
      </c>
      <c r="N77" s="137" t="s">
        <v>5</v>
      </c>
    </row>
    <row r="78" spans="1:14" ht="27.6" x14ac:dyDescent="0.25">
      <c r="A78" s="102">
        <v>1</v>
      </c>
      <c r="B78" s="283" t="s">
        <v>27</v>
      </c>
      <c r="C78" s="106" t="s">
        <v>28</v>
      </c>
      <c r="D78" s="149">
        <v>4</v>
      </c>
      <c r="E78" s="283" t="s">
        <v>373</v>
      </c>
      <c r="F78" s="283" t="s">
        <v>374</v>
      </c>
      <c r="G78" s="251" t="s">
        <v>375</v>
      </c>
      <c r="H78" s="283" t="s">
        <v>376</v>
      </c>
      <c r="I78" s="102">
        <v>100</v>
      </c>
      <c r="J78" s="118" t="s">
        <v>377</v>
      </c>
      <c r="K78" s="118" t="s">
        <v>378</v>
      </c>
      <c r="L78" s="283" t="s">
        <v>379</v>
      </c>
      <c r="M78" s="287">
        <v>48000</v>
      </c>
      <c r="N78" s="133">
        <f>SUM(M78:M89)</f>
        <v>184000</v>
      </c>
    </row>
    <row r="79" spans="1:14" ht="55.2" x14ac:dyDescent="0.25">
      <c r="A79" s="102">
        <v>2</v>
      </c>
      <c r="B79" s="284"/>
      <c r="C79" s="106" t="s">
        <v>63</v>
      </c>
      <c r="D79" s="149">
        <v>6</v>
      </c>
      <c r="E79" s="284"/>
      <c r="F79" s="284"/>
      <c r="G79" s="253"/>
      <c r="H79" s="284"/>
      <c r="I79" s="102">
        <v>100</v>
      </c>
      <c r="J79" s="118" t="s">
        <v>377</v>
      </c>
      <c r="K79" s="118" t="s">
        <v>380</v>
      </c>
      <c r="L79" s="284"/>
      <c r="M79" s="288"/>
    </row>
    <row r="80" spans="1:14" ht="27.6" x14ac:dyDescent="0.25">
      <c r="A80" s="102">
        <v>3</v>
      </c>
      <c r="B80" s="283" t="s">
        <v>56</v>
      </c>
      <c r="C80" s="170" t="s">
        <v>57</v>
      </c>
      <c r="D80" s="149">
        <v>1</v>
      </c>
      <c r="E80" s="283" t="s">
        <v>141</v>
      </c>
      <c r="F80" s="283" t="s">
        <v>381</v>
      </c>
      <c r="G80" s="283" t="s">
        <v>382</v>
      </c>
      <c r="H80" s="283" t="s">
        <v>383</v>
      </c>
      <c r="I80" s="269">
        <v>3</v>
      </c>
      <c r="J80" s="283" t="s">
        <v>377</v>
      </c>
      <c r="K80" s="283" t="s">
        <v>384</v>
      </c>
      <c r="L80" s="283" t="s">
        <v>385</v>
      </c>
      <c r="M80" s="287">
        <v>50000</v>
      </c>
    </row>
    <row r="81" spans="1:14" ht="27.6" x14ac:dyDescent="0.25">
      <c r="A81" s="102">
        <v>4</v>
      </c>
      <c r="B81" s="284"/>
      <c r="C81" s="118" t="s">
        <v>59</v>
      </c>
      <c r="D81" s="161">
        <v>1</v>
      </c>
      <c r="E81" s="284"/>
      <c r="F81" s="284"/>
      <c r="G81" s="284"/>
      <c r="H81" s="284"/>
      <c r="I81" s="271"/>
      <c r="J81" s="284"/>
      <c r="K81" s="284"/>
      <c r="L81" s="284"/>
      <c r="M81" s="288"/>
    </row>
    <row r="82" spans="1:14" ht="27.6" x14ac:dyDescent="0.25">
      <c r="A82" s="102">
        <v>5</v>
      </c>
      <c r="B82" s="292" t="s">
        <v>60</v>
      </c>
      <c r="C82" s="118" t="s">
        <v>386</v>
      </c>
      <c r="D82" s="149">
        <v>1</v>
      </c>
      <c r="E82" s="283" t="s">
        <v>387</v>
      </c>
      <c r="F82" s="251" t="s">
        <v>388</v>
      </c>
      <c r="G82" s="251" t="s">
        <v>389</v>
      </c>
      <c r="H82" s="283" t="s">
        <v>390</v>
      </c>
      <c r="I82" s="269">
        <v>1000000</v>
      </c>
      <c r="J82" s="283" t="s">
        <v>377</v>
      </c>
      <c r="K82" s="283" t="s">
        <v>391</v>
      </c>
      <c r="L82" s="283" t="s">
        <v>392</v>
      </c>
      <c r="M82" s="287">
        <v>40000</v>
      </c>
    </row>
    <row r="83" spans="1:14" ht="41.4" x14ac:dyDescent="0.25">
      <c r="A83" s="102">
        <v>6</v>
      </c>
      <c r="B83" s="292"/>
      <c r="C83" s="118" t="s">
        <v>393</v>
      </c>
      <c r="D83" s="161">
        <v>1</v>
      </c>
      <c r="E83" s="284"/>
      <c r="F83" s="253"/>
      <c r="G83" s="253"/>
      <c r="H83" s="284"/>
      <c r="I83" s="271"/>
      <c r="J83" s="284"/>
      <c r="K83" s="284"/>
      <c r="L83" s="284"/>
      <c r="M83" s="288"/>
    </row>
    <row r="84" spans="1:14" ht="27.6" x14ac:dyDescent="0.25">
      <c r="A84" s="102">
        <v>7</v>
      </c>
      <c r="B84" s="292"/>
      <c r="C84" s="118" t="s">
        <v>61</v>
      </c>
      <c r="D84" s="149">
        <v>12</v>
      </c>
      <c r="E84" s="283" t="s">
        <v>58</v>
      </c>
      <c r="F84" s="283" t="s">
        <v>394</v>
      </c>
      <c r="G84" s="283" t="s">
        <v>395</v>
      </c>
      <c r="H84" s="283" t="s">
        <v>396</v>
      </c>
      <c r="I84" s="269">
        <v>150</v>
      </c>
      <c r="J84" s="283" t="s">
        <v>377</v>
      </c>
      <c r="K84" s="283" t="s">
        <v>397</v>
      </c>
      <c r="L84" s="283" t="s">
        <v>398</v>
      </c>
      <c r="M84" s="287">
        <v>40000</v>
      </c>
    </row>
    <row r="85" spans="1:14" ht="55.2" x14ac:dyDescent="0.25">
      <c r="A85" s="102">
        <v>8</v>
      </c>
      <c r="B85" s="292"/>
      <c r="C85" s="118" t="s">
        <v>62</v>
      </c>
      <c r="D85" s="161">
        <v>1</v>
      </c>
      <c r="E85" s="284"/>
      <c r="F85" s="284"/>
      <c r="G85" s="284"/>
      <c r="H85" s="284"/>
      <c r="I85" s="271"/>
      <c r="J85" s="284"/>
      <c r="K85" s="284"/>
      <c r="L85" s="284"/>
      <c r="M85" s="288"/>
    </row>
    <row r="86" spans="1:14" ht="27.6" x14ac:dyDescent="0.25">
      <c r="A86" s="102">
        <v>9</v>
      </c>
      <c r="B86" s="303" t="s">
        <v>399</v>
      </c>
      <c r="C86" s="165" t="s">
        <v>400</v>
      </c>
      <c r="D86" s="149">
        <v>60</v>
      </c>
      <c r="E86" s="293" t="s">
        <v>401</v>
      </c>
      <c r="F86" s="293" t="s">
        <v>402</v>
      </c>
      <c r="G86" s="179" t="s">
        <v>403</v>
      </c>
      <c r="H86" s="179" t="s">
        <v>404</v>
      </c>
      <c r="I86" s="179">
        <v>60</v>
      </c>
      <c r="J86" s="293" t="s">
        <v>377</v>
      </c>
      <c r="K86" s="179" t="s">
        <v>405</v>
      </c>
      <c r="L86" s="293" t="s">
        <v>406</v>
      </c>
      <c r="M86" s="296">
        <v>6000</v>
      </c>
    </row>
    <row r="87" spans="1:14" ht="41.4" x14ac:dyDescent="0.25">
      <c r="A87" s="102">
        <v>10</v>
      </c>
      <c r="B87" s="303"/>
      <c r="C87" s="165" t="s">
        <v>68</v>
      </c>
      <c r="D87" s="161">
        <v>0.1</v>
      </c>
      <c r="E87" s="294"/>
      <c r="F87" s="294"/>
      <c r="G87" s="179" t="s">
        <v>407</v>
      </c>
      <c r="H87" s="179" t="s">
        <v>408</v>
      </c>
      <c r="I87" s="179" t="s">
        <v>408</v>
      </c>
      <c r="J87" s="294"/>
      <c r="K87" s="179" t="s">
        <v>409</v>
      </c>
      <c r="L87" s="294"/>
      <c r="M87" s="297"/>
    </row>
    <row r="88" spans="1:14" ht="27.6" x14ac:dyDescent="0.25">
      <c r="A88" s="102">
        <v>11</v>
      </c>
      <c r="B88" s="291"/>
      <c r="C88" s="165" t="s">
        <v>410</v>
      </c>
      <c r="D88" s="161">
        <v>1</v>
      </c>
      <c r="E88" s="295"/>
      <c r="F88" s="295"/>
      <c r="G88" s="179" t="s">
        <v>403</v>
      </c>
      <c r="H88" s="179" t="s">
        <v>404</v>
      </c>
      <c r="I88" s="179">
        <v>60</v>
      </c>
      <c r="J88" s="295"/>
      <c r="K88" s="179" t="s">
        <v>411</v>
      </c>
      <c r="L88" s="295"/>
      <c r="M88" s="298"/>
    </row>
    <row r="90" spans="1:14" x14ac:dyDescent="0.25">
      <c r="A90" s="248" t="s">
        <v>496</v>
      </c>
      <c r="B90" s="249"/>
      <c r="C90" s="249"/>
      <c r="D90" s="249"/>
      <c r="E90" s="249"/>
      <c r="F90" s="249"/>
      <c r="G90" s="249"/>
      <c r="H90" s="249"/>
      <c r="I90" s="249"/>
      <c r="J90" s="249"/>
      <c r="K90" s="249"/>
      <c r="L90" s="249"/>
      <c r="M90" s="250"/>
    </row>
    <row r="91" spans="1:14" ht="27.6" x14ac:dyDescent="0.25">
      <c r="A91" s="162" t="s">
        <v>10</v>
      </c>
      <c r="B91" s="162" t="s">
        <v>181</v>
      </c>
      <c r="C91" s="162" t="s">
        <v>182</v>
      </c>
      <c r="D91" s="163" t="s">
        <v>183</v>
      </c>
      <c r="E91" s="164" t="s">
        <v>12</v>
      </c>
      <c r="F91" s="162" t="s">
        <v>184</v>
      </c>
      <c r="G91" s="162" t="s">
        <v>185</v>
      </c>
      <c r="H91" s="162" t="s">
        <v>186</v>
      </c>
      <c r="I91" s="162" t="s">
        <v>187</v>
      </c>
      <c r="J91" s="162" t="s">
        <v>188</v>
      </c>
      <c r="K91" s="162" t="s">
        <v>189</v>
      </c>
      <c r="L91" s="162" t="s">
        <v>190</v>
      </c>
      <c r="M91" s="137" t="s">
        <v>191</v>
      </c>
      <c r="N91" s="137" t="s">
        <v>5</v>
      </c>
    </row>
    <row r="92" spans="1:14" ht="55.2" x14ac:dyDescent="0.25">
      <c r="A92" s="165">
        <v>1</v>
      </c>
      <c r="B92" s="290" t="s">
        <v>64</v>
      </c>
      <c r="C92" s="290" t="s">
        <v>65</v>
      </c>
      <c r="D92" s="269">
        <v>1</v>
      </c>
      <c r="E92" s="165" t="s">
        <v>143</v>
      </c>
      <c r="F92" s="165" t="s">
        <v>420</v>
      </c>
      <c r="G92" s="165" t="s">
        <v>421</v>
      </c>
      <c r="H92" s="165" t="s">
        <v>31</v>
      </c>
      <c r="I92" s="165">
        <v>3000</v>
      </c>
      <c r="J92" s="165" t="s">
        <v>422</v>
      </c>
      <c r="K92" s="170" t="s">
        <v>423</v>
      </c>
      <c r="L92" s="170" t="s">
        <v>424</v>
      </c>
      <c r="M92" s="186">
        <v>20000</v>
      </c>
      <c r="N92" s="133">
        <f>SUM(M92:M96)</f>
        <v>570000</v>
      </c>
    </row>
    <row r="93" spans="1:14" ht="27.6" x14ac:dyDescent="0.25">
      <c r="A93" s="165">
        <v>2</v>
      </c>
      <c r="B93" s="303"/>
      <c r="C93" s="303"/>
      <c r="D93" s="270"/>
      <c r="E93" s="165" t="s">
        <v>425</v>
      </c>
      <c r="F93" s="165" t="s">
        <v>426</v>
      </c>
      <c r="G93" s="165" t="s">
        <v>64</v>
      </c>
      <c r="H93" s="165" t="s">
        <v>427</v>
      </c>
      <c r="I93" s="165">
        <v>50</v>
      </c>
      <c r="J93" s="165" t="s">
        <v>422</v>
      </c>
      <c r="K93" s="170" t="s">
        <v>426</v>
      </c>
      <c r="L93" s="170" t="s">
        <v>428</v>
      </c>
      <c r="M93" s="186">
        <v>30000</v>
      </c>
    </row>
    <row r="94" spans="1:14" ht="138" x14ac:dyDescent="0.25">
      <c r="A94" s="165">
        <v>3</v>
      </c>
      <c r="B94" s="303"/>
      <c r="C94" s="291"/>
      <c r="D94" s="271"/>
      <c r="E94" s="165" t="s">
        <v>144</v>
      </c>
      <c r="F94" s="165" t="s">
        <v>429</v>
      </c>
      <c r="G94" s="165" t="s">
        <v>430</v>
      </c>
      <c r="H94" s="165" t="s">
        <v>431</v>
      </c>
      <c r="I94" s="165">
        <v>1500</v>
      </c>
      <c r="J94" s="165" t="s">
        <v>422</v>
      </c>
      <c r="K94" s="170" t="s">
        <v>432</v>
      </c>
      <c r="L94" s="170" t="s">
        <v>433</v>
      </c>
      <c r="M94" s="186">
        <v>500000</v>
      </c>
    </row>
    <row r="95" spans="1:14" ht="27.6" x14ac:dyDescent="0.25">
      <c r="A95" s="165">
        <v>4</v>
      </c>
      <c r="B95" s="303"/>
      <c r="C95" s="165" t="s">
        <v>67</v>
      </c>
      <c r="D95" s="149">
        <v>5</v>
      </c>
      <c r="E95" s="290">
        <v>5</v>
      </c>
      <c r="F95" s="290" t="s">
        <v>434</v>
      </c>
      <c r="G95" s="290" t="s">
        <v>64</v>
      </c>
      <c r="H95" s="290" t="s">
        <v>435</v>
      </c>
      <c r="I95" s="290">
        <v>2</v>
      </c>
      <c r="J95" s="290" t="s">
        <v>422</v>
      </c>
      <c r="K95" s="290" t="s">
        <v>436</v>
      </c>
      <c r="L95" s="290" t="s">
        <v>437</v>
      </c>
      <c r="M95" s="285">
        <v>20000</v>
      </c>
    </row>
    <row r="96" spans="1:14" ht="41.4" x14ac:dyDescent="0.25">
      <c r="A96" s="165">
        <v>5</v>
      </c>
      <c r="B96" s="291"/>
      <c r="C96" s="165" t="s">
        <v>438</v>
      </c>
      <c r="D96" s="193">
        <v>0.95</v>
      </c>
      <c r="E96" s="291"/>
      <c r="F96" s="291"/>
      <c r="G96" s="291"/>
      <c r="H96" s="291"/>
      <c r="I96" s="291"/>
      <c r="J96" s="291"/>
      <c r="K96" s="291"/>
      <c r="L96" s="291"/>
      <c r="M96" s="286"/>
    </row>
    <row r="97" spans="1:14" x14ac:dyDescent="0.25">
      <c r="A97" s="181"/>
      <c r="B97" s="182"/>
      <c r="C97" s="183"/>
      <c r="D97" s="142"/>
      <c r="E97" s="183"/>
      <c r="F97" s="183"/>
      <c r="G97" s="183"/>
      <c r="H97" s="183"/>
      <c r="I97" s="183"/>
      <c r="J97" s="183"/>
      <c r="K97" s="183"/>
      <c r="L97" s="183"/>
      <c r="M97" s="184"/>
    </row>
    <row r="98" spans="1:14" x14ac:dyDescent="0.25">
      <c r="A98" s="248" t="s">
        <v>485</v>
      </c>
      <c r="B98" s="249"/>
      <c r="C98" s="249"/>
      <c r="D98" s="249"/>
      <c r="E98" s="249"/>
      <c r="F98" s="249"/>
      <c r="G98" s="249"/>
      <c r="H98" s="249"/>
      <c r="I98" s="249"/>
      <c r="J98" s="249"/>
      <c r="K98" s="249"/>
      <c r="L98" s="249"/>
      <c r="M98" s="250"/>
    </row>
    <row r="99" spans="1:14" ht="27.6" x14ac:dyDescent="0.25">
      <c r="A99" s="162" t="s">
        <v>10</v>
      </c>
      <c r="B99" s="162" t="s">
        <v>181</v>
      </c>
      <c r="C99" s="162" t="s">
        <v>182</v>
      </c>
      <c r="D99" s="163" t="s">
        <v>183</v>
      </c>
      <c r="E99" s="164" t="s">
        <v>12</v>
      </c>
      <c r="F99" s="162" t="s">
        <v>184</v>
      </c>
      <c r="G99" s="162" t="s">
        <v>185</v>
      </c>
      <c r="H99" s="162" t="s">
        <v>186</v>
      </c>
      <c r="I99" s="162" t="s">
        <v>187</v>
      </c>
      <c r="J99" s="162" t="s">
        <v>188</v>
      </c>
      <c r="K99" s="162" t="s">
        <v>189</v>
      </c>
      <c r="L99" s="162" t="s">
        <v>190</v>
      </c>
      <c r="M99" s="137" t="s">
        <v>191</v>
      </c>
      <c r="N99" s="137" t="s">
        <v>5</v>
      </c>
    </row>
    <row r="100" spans="1:14" ht="55.2" x14ac:dyDescent="0.25">
      <c r="A100" s="165">
        <v>1</v>
      </c>
      <c r="B100" s="290" t="s">
        <v>53</v>
      </c>
      <c r="C100" s="170" t="s">
        <v>460</v>
      </c>
      <c r="D100" s="149">
        <v>450</v>
      </c>
      <c r="E100" s="165" t="s">
        <v>54</v>
      </c>
      <c r="F100" s="165" t="s">
        <v>461</v>
      </c>
      <c r="G100" s="165" t="s">
        <v>462</v>
      </c>
      <c r="H100" s="165" t="s">
        <v>41</v>
      </c>
      <c r="I100" s="165" t="s">
        <v>41</v>
      </c>
      <c r="J100" s="165" t="s">
        <v>254</v>
      </c>
      <c r="K100" s="170" t="s">
        <v>463</v>
      </c>
      <c r="L100" s="170" t="s">
        <v>464</v>
      </c>
      <c r="M100" s="186">
        <v>23500</v>
      </c>
      <c r="N100" s="133">
        <f>SUM(M100:M105)</f>
        <v>52500</v>
      </c>
    </row>
    <row r="101" spans="1:14" ht="69" x14ac:dyDescent="0.25">
      <c r="A101" s="165">
        <v>2</v>
      </c>
      <c r="B101" s="303"/>
      <c r="C101" s="166" t="s">
        <v>465</v>
      </c>
      <c r="D101" s="149">
        <v>2</v>
      </c>
      <c r="E101" s="165" t="s">
        <v>466</v>
      </c>
      <c r="F101" s="165" t="s">
        <v>467</v>
      </c>
      <c r="G101" s="165" t="s">
        <v>468</v>
      </c>
      <c r="H101" s="165" t="s">
        <v>41</v>
      </c>
      <c r="I101" s="165" t="s">
        <v>41</v>
      </c>
      <c r="J101" s="165" t="s">
        <v>254</v>
      </c>
      <c r="K101" s="170" t="s">
        <v>469</v>
      </c>
      <c r="L101" s="170" t="s">
        <v>464</v>
      </c>
      <c r="M101" s="186">
        <v>10000</v>
      </c>
    </row>
    <row r="102" spans="1:14" ht="13.8" customHeight="1" x14ac:dyDescent="0.25">
      <c r="A102" s="165">
        <v>3</v>
      </c>
      <c r="B102" s="303"/>
      <c r="C102" s="170" t="s">
        <v>475</v>
      </c>
      <c r="D102" s="149">
        <v>1</v>
      </c>
      <c r="E102" s="168" t="s">
        <v>470</v>
      </c>
      <c r="F102" s="168" t="s">
        <v>471</v>
      </c>
      <c r="G102" s="168" t="s">
        <v>472</v>
      </c>
      <c r="H102" s="168" t="s">
        <v>41</v>
      </c>
      <c r="I102" s="168" t="s">
        <v>41</v>
      </c>
      <c r="J102" s="168" t="s">
        <v>254</v>
      </c>
      <c r="K102" s="166" t="s">
        <v>473</v>
      </c>
      <c r="L102" s="166" t="s">
        <v>474</v>
      </c>
      <c r="M102" s="169">
        <v>8000</v>
      </c>
    </row>
    <row r="103" spans="1:14" ht="55.2" x14ac:dyDescent="0.25">
      <c r="A103" s="168">
        <v>5</v>
      </c>
      <c r="B103" s="303"/>
      <c r="C103" s="166" t="s">
        <v>142</v>
      </c>
      <c r="D103" s="193">
        <v>1</v>
      </c>
      <c r="E103" s="168" t="s">
        <v>55</v>
      </c>
      <c r="F103" s="168" t="s">
        <v>476</v>
      </c>
      <c r="G103" s="168" t="s">
        <v>477</v>
      </c>
      <c r="H103" s="168" t="s">
        <v>41</v>
      </c>
      <c r="I103" s="168" t="s">
        <v>41</v>
      </c>
      <c r="J103" s="168" t="s">
        <v>254</v>
      </c>
      <c r="K103" s="168" t="s">
        <v>478</v>
      </c>
      <c r="L103" s="166" t="s">
        <v>464</v>
      </c>
      <c r="M103" s="169">
        <v>3000</v>
      </c>
    </row>
    <row r="104" spans="1:14" ht="27.6" x14ac:dyDescent="0.25">
      <c r="A104" s="179">
        <v>6</v>
      </c>
      <c r="B104" s="304" t="s">
        <v>51</v>
      </c>
      <c r="C104" s="194" t="s">
        <v>479</v>
      </c>
      <c r="D104" s="149">
        <v>1</v>
      </c>
      <c r="E104" s="290" t="s">
        <v>52</v>
      </c>
      <c r="F104" s="290" t="s">
        <v>480</v>
      </c>
      <c r="G104" s="290" t="s">
        <v>481</v>
      </c>
      <c r="H104" s="290" t="s">
        <v>41</v>
      </c>
      <c r="I104" s="290" t="s">
        <v>41</v>
      </c>
      <c r="J104" s="290" t="s">
        <v>254</v>
      </c>
      <c r="K104" s="283" t="s">
        <v>482</v>
      </c>
      <c r="L104" s="283" t="s">
        <v>483</v>
      </c>
      <c r="M104" s="287">
        <v>8000</v>
      </c>
    </row>
    <row r="105" spans="1:14" ht="27.6" x14ac:dyDescent="0.25">
      <c r="A105" s="179">
        <v>7</v>
      </c>
      <c r="B105" s="304"/>
      <c r="C105" s="194" t="s">
        <v>484</v>
      </c>
      <c r="D105" s="193">
        <v>0.98</v>
      </c>
      <c r="E105" s="291"/>
      <c r="F105" s="291"/>
      <c r="G105" s="291"/>
      <c r="H105" s="291"/>
      <c r="I105" s="291"/>
      <c r="J105" s="291"/>
      <c r="K105" s="284"/>
      <c r="L105" s="284"/>
      <c r="M105" s="288"/>
    </row>
    <row r="106" spans="1:14" x14ac:dyDescent="0.25">
      <c r="A106" s="181"/>
      <c r="B106" s="182"/>
      <c r="C106" s="183"/>
      <c r="D106" s="142"/>
      <c r="E106" s="183"/>
      <c r="F106" s="183"/>
      <c r="G106" s="183"/>
      <c r="H106" s="183"/>
      <c r="I106" s="183"/>
      <c r="J106" s="183"/>
      <c r="K106" s="183"/>
      <c r="L106" s="183"/>
      <c r="M106" s="184"/>
    </row>
    <row r="107" spans="1:14" x14ac:dyDescent="0.25">
      <c r="A107" s="248" t="s">
        <v>439</v>
      </c>
      <c r="B107" s="249"/>
      <c r="C107" s="249"/>
      <c r="D107" s="249"/>
      <c r="E107" s="249"/>
      <c r="F107" s="249"/>
      <c r="G107" s="249"/>
      <c r="H107" s="249"/>
      <c r="I107" s="249"/>
      <c r="J107" s="249"/>
      <c r="K107" s="249"/>
      <c r="L107" s="249"/>
      <c r="M107" s="250"/>
    </row>
    <row r="108" spans="1:14" ht="27.6" x14ac:dyDescent="0.25">
      <c r="A108" s="162" t="s">
        <v>10</v>
      </c>
      <c r="B108" s="162" t="s">
        <v>181</v>
      </c>
      <c r="C108" s="162" t="s">
        <v>182</v>
      </c>
      <c r="D108" s="163" t="s">
        <v>183</v>
      </c>
      <c r="E108" s="164" t="s">
        <v>12</v>
      </c>
      <c r="F108" s="162" t="s">
        <v>184</v>
      </c>
      <c r="G108" s="162" t="s">
        <v>185</v>
      </c>
      <c r="H108" s="162" t="s">
        <v>186</v>
      </c>
      <c r="I108" s="162" t="s">
        <v>187</v>
      </c>
      <c r="J108" s="162" t="s">
        <v>188</v>
      </c>
      <c r="K108" s="162" t="s">
        <v>189</v>
      </c>
      <c r="L108" s="162" t="s">
        <v>190</v>
      </c>
      <c r="M108" s="137" t="s">
        <v>191</v>
      </c>
      <c r="N108" s="137" t="s">
        <v>5</v>
      </c>
    </row>
    <row r="109" spans="1:14" ht="27.6" x14ac:dyDescent="0.25">
      <c r="A109" s="102">
        <v>1</v>
      </c>
      <c r="B109" s="299" t="s">
        <v>440</v>
      </c>
      <c r="C109" s="195" t="s">
        <v>38</v>
      </c>
      <c r="D109" s="149">
        <v>4</v>
      </c>
      <c r="E109" s="275" t="s">
        <v>39</v>
      </c>
      <c r="F109" s="275" t="s">
        <v>441</v>
      </c>
      <c r="G109" s="275" t="s">
        <v>442</v>
      </c>
      <c r="H109" s="275" t="s">
        <v>443</v>
      </c>
      <c r="I109" s="245">
        <v>30</v>
      </c>
      <c r="J109" s="275" t="s">
        <v>444</v>
      </c>
      <c r="K109" s="283" t="s">
        <v>445</v>
      </c>
      <c r="L109" s="283" t="s">
        <v>446</v>
      </c>
      <c r="M109" s="287">
        <v>2500</v>
      </c>
      <c r="N109" s="133">
        <f>SUM(M109:M118)</f>
        <v>17000</v>
      </c>
    </row>
    <row r="110" spans="1:14" ht="27.6" x14ac:dyDescent="0.25">
      <c r="A110" s="102">
        <v>2</v>
      </c>
      <c r="B110" s="299"/>
      <c r="C110" s="195" t="s">
        <v>447</v>
      </c>
      <c r="D110" s="149">
        <v>8</v>
      </c>
      <c r="E110" s="276"/>
      <c r="F110" s="276"/>
      <c r="G110" s="276"/>
      <c r="H110" s="276"/>
      <c r="I110" s="246"/>
      <c r="J110" s="276"/>
      <c r="K110" s="301"/>
      <c r="L110" s="301"/>
      <c r="M110" s="302"/>
    </row>
    <row r="111" spans="1:14" ht="27.6" x14ac:dyDescent="0.25">
      <c r="A111" s="102">
        <v>3</v>
      </c>
      <c r="B111" s="299"/>
      <c r="C111" s="195" t="s">
        <v>40</v>
      </c>
      <c r="D111" s="193">
        <v>0.98</v>
      </c>
      <c r="E111" s="300"/>
      <c r="F111" s="300"/>
      <c r="G111" s="300"/>
      <c r="H111" s="300"/>
      <c r="I111" s="247"/>
      <c r="J111" s="300"/>
      <c r="K111" s="284"/>
      <c r="L111" s="284"/>
      <c r="M111" s="288"/>
    </row>
    <row r="112" spans="1:14" ht="27.6" x14ac:dyDescent="0.25">
      <c r="A112" s="102">
        <v>4</v>
      </c>
      <c r="B112" s="299" t="s">
        <v>42</v>
      </c>
      <c r="C112" s="195" t="s">
        <v>43</v>
      </c>
      <c r="D112" s="149">
        <v>2</v>
      </c>
      <c r="E112" s="275" t="s">
        <v>44</v>
      </c>
      <c r="F112" s="269" t="s">
        <v>448</v>
      </c>
      <c r="G112" s="269" t="s">
        <v>449</v>
      </c>
      <c r="H112" s="283" t="s">
        <v>450</v>
      </c>
      <c r="I112" s="269">
        <v>5</v>
      </c>
      <c r="J112" s="283" t="s">
        <v>444</v>
      </c>
      <c r="K112" s="283" t="s">
        <v>451</v>
      </c>
      <c r="L112" s="283" t="s">
        <v>452</v>
      </c>
      <c r="M112" s="287">
        <v>2500</v>
      </c>
    </row>
    <row r="113" spans="1:14" ht="27.6" x14ac:dyDescent="0.25">
      <c r="A113" s="102">
        <v>5</v>
      </c>
      <c r="B113" s="299"/>
      <c r="C113" s="195" t="s">
        <v>45</v>
      </c>
      <c r="D113" s="149">
        <v>10</v>
      </c>
      <c r="E113" s="276"/>
      <c r="F113" s="270"/>
      <c r="G113" s="270"/>
      <c r="H113" s="301"/>
      <c r="I113" s="270"/>
      <c r="J113" s="301"/>
      <c r="K113" s="301"/>
      <c r="L113" s="301"/>
      <c r="M113" s="302"/>
    </row>
    <row r="114" spans="1:14" ht="41.4" x14ac:dyDescent="0.25">
      <c r="A114" s="102">
        <v>6</v>
      </c>
      <c r="B114" s="299"/>
      <c r="C114" s="195" t="s">
        <v>46</v>
      </c>
      <c r="D114" s="193">
        <v>0.95</v>
      </c>
      <c r="E114" s="300"/>
      <c r="F114" s="271"/>
      <c r="G114" s="271"/>
      <c r="H114" s="284"/>
      <c r="I114" s="271"/>
      <c r="J114" s="284"/>
      <c r="K114" s="284"/>
      <c r="L114" s="284"/>
      <c r="M114" s="288"/>
    </row>
    <row r="115" spans="1:14" ht="27.6" x14ac:dyDescent="0.25">
      <c r="A115" s="102">
        <v>7</v>
      </c>
      <c r="B115" s="305" t="s">
        <v>47</v>
      </c>
      <c r="C115" s="194" t="s">
        <v>48</v>
      </c>
      <c r="D115" s="193">
        <v>1</v>
      </c>
      <c r="E115" s="283" t="s">
        <v>453</v>
      </c>
      <c r="F115" s="293" t="s">
        <v>454</v>
      </c>
      <c r="G115" s="283" t="s">
        <v>455</v>
      </c>
      <c r="H115" s="283" t="s">
        <v>456</v>
      </c>
      <c r="I115" s="269">
        <v>51</v>
      </c>
      <c r="J115" s="283" t="s">
        <v>444</v>
      </c>
      <c r="K115" s="283" t="s">
        <v>457</v>
      </c>
      <c r="L115" s="283" t="s">
        <v>458</v>
      </c>
      <c r="M115" s="287">
        <v>12000</v>
      </c>
    </row>
    <row r="116" spans="1:14" ht="27.6" x14ac:dyDescent="0.25">
      <c r="A116" s="102">
        <v>8</v>
      </c>
      <c r="B116" s="306"/>
      <c r="C116" s="194" t="s">
        <v>49</v>
      </c>
      <c r="D116" s="193">
        <v>0.9</v>
      </c>
      <c r="E116" s="301"/>
      <c r="F116" s="294"/>
      <c r="G116" s="301"/>
      <c r="H116" s="301"/>
      <c r="I116" s="270"/>
      <c r="J116" s="301"/>
      <c r="K116" s="301"/>
      <c r="L116" s="301"/>
      <c r="M116" s="302"/>
    </row>
    <row r="117" spans="1:14" ht="27.6" x14ac:dyDescent="0.25">
      <c r="A117" s="102">
        <v>9</v>
      </c>
      <c r="B117" s="306"/>
      <c r="C117" s="194" t="s">
        <v>50</v>
      </c>
      <c r="D117" s="193">
        <v>0.9</v>
      </c>
      <c r="E117" s="301"/>
      <c r="F117" s="294"/>
      <c r="G117" s="301"/>
      <c r="H117" s="301"/>
      <c r="I117" s="270"/>
      <c r="J117" s="301"/>
      <c r="K117" s="301"/>
      <c r="L117" s="301"/>
      <c r="M117" s="302"/>
    </row>
    <row r="118" spans="1:14" ht="27.6" x14ac:dyDescent="0.25">
      <c r="A118" s="102">
        <v>10</v>
      </c>
      <c r="B118" s="307"/>
      <c r="C118" s="194" t="s">
        <v>459</v>
      </c>
      <c r="D118" s="149">
        <v>6</v>
      </c>
      <c r="E118" s="284"/>
      <c r="F118" s="295"/>
      <c r="G118" s="284"/>
      <c r="H118" s="284"/>
      <c r="I118" s="271"/>
      <c r="J118" s="284"/>
      <c r="K118" s="284"/>
      <c r="L118" s="284"/>
      <c r="M118" s="288"/>
    </row>
    <row r="119" spans="1:14" x14ac:dyDescent="0.25">
      <c r="A119" s="181"/>
      <c r="B119" s="182"/>
      <c r="C119" s="183"/>
      <c r="D119" s="142"/>
      <c r="E119" s="183"/>
      <c r="F119" s="183"/>
      <c r="G119" s="183"/>
      <c r="H119" s="183"/>
      <c r="I119" s="183"/>
      <c r="J119" s="183"/>
      <c r="K119" s="183"/>
      <c r="L119" s="183"/>
      <c r="M119" s="184"/>
    </row>
    <row r="120" spans="1:14" x14ac:dyDescent="0.25">
      <c r="A120" s="248" t="s">
        <v>486</v>
      </c>
      <c r="B120" s="249"/>
      <c r="C120" s="249"/>
      <c r="D120" s="249"/>
      <c r="E120" s="249"/>
      <c r="F120" s="249"/>
      <c r="G120" s="249"/>
      <c r="H120" s="249"/>
      <c r="I120" s="249"/>
      <c r="J120" s="249"/>
      <c r="K120" s="249"/>
      <c r="L120" s="249"/>
      <c r="M120" s="250"/>
    </row>
    <row r="121" spans="1:14" ht="27.6" x14ac:dyDescent="0.25">
      <c r="A121" s="162" t="s">
        <v>10</v>
      </c>
      <c r="B121" s="162" t="s">
        <v>181</v>
      </c>
      <c r="C121" s="162" t="s">
        <v>182</v>
      </c>
      <c r="D121" s="163" t="s">
        <v>183</v>
      </c>
      <c r="E121" s="164" t="s">
        <v>12</v>
      </c>
      <c r="F121" s="162" t="s">
        <v>184</v>
      </c>
      <c r="G121" s="162" t="s">
        <v>185</v>
      </c>
      <c r="H121" s="162" t="s">
        <v>186</v>
      </c>
      <c r="I121" s="162" t="s">
        <v>187</v>
      </c>
      <c r="J121" s="162" t="s">
        <v>188</v>
      </c>
      <c r="K121" s="162" t="s">
        <v>189</v>
      </c>
      <c r="L121" s="162" t="s">
        <v>190</v>
      </c>
      <c r="M121" s="137" t="s">
        <v>191</v>
      </c>
    </row>
    <row r="122" spans="1:14" ht="27.6" x14ac:dyDescent="0.25">
      <c r="A122" s="102">
        <v>12</v>
      </c>
      <c r="B122" s="118" t="s">
        <v>412</v>
      </c>
      <c r="C122" s="170" t="s">
        <v>413</v>
      </c>
      <c r="D122" s="102">
        <v>1</v>
      </c>
      <c r="E122" s="171" t="s">
        <v>414</v>
      </c>
      <c r="F122" s="102" t="s">
        <v>415</v>
      </c>
      <c r="G122" s="102" t="s">
        <v>416</v>
      </c>
      <c r="H122" s="102" t="s">
        <v>408</v>
      </c>
      <c r="I122" s="102" t="s">
        <v>408</v>
      </c>
      <c r="J122" s="102" t="s">
        <v>377</v>
      </c>
      <c r="K122" s="102" t="s">
        <v>417</v>
      </c>
      <c r="L122" s="102" t="s">
        <v>418</v>
      </c>
      <c r="M122" s="196">
        <v>3221000</v>
      </c>
      <c r="N122" s="133">
        <f>M122</f>
        <v>3221000</v>
      </c>
    </row>
    <row r="123" spans="1:14" x14ac:dyDescent="0.25">
      <c r="N123" s="139">
        <f>N122+N109+N100+N92+N78+N69+N48+N26+N4</f>
        <v>8888500</v>
      </c>
    </row>
  </sheetData>
  <mergeCells count="175">
    <mergeCell ref="G28:G29"/>
    <mergeCell ref="H28:H29"/>
    <mergeCell ref="I28:I29"/>
    <mergeCell ref="J28:J29"/>
    <mergeCell ref="K28:K29"/>
    <mergeCell ref="L28:L29"/>
    <mergeCell ref="M28:M29"/>
    <mergeCell ref="H95:H96"/>
    <mergeCell ref="I95:I96"/>
    <mergeCell ref="J95:J96"/>
    <mergeCell ref="J73:J74"/>
    <mergeCell ref="K73:K74"/>
    <mergeCell ref="L73:L74"/>
    <mergeCell ref="M80:M81"/>
    <mergeCell ref="M82:M83"/>
    <mergeCell ref="M84:M85"/>
    <mergeCell ref="I73:I74"/>
    <mergeCell ref="E32:M32"/>
    <mergeCell ref="A67:M67"/>
    <mergeCell ref="B86:B88"/>
    <mergeCell ref="E86:E88"/>
    <mergeCell ref="F86:F88"/>
    <mergeCell ref="J86:J88"/>
    <mergeCell ref="A120:M120"/>
    <mergeCell ref="B104:B105"/>
    <mergeCell ref="E104:E105"/>
    <mergeCell ref="F104:F105"/>
    <mergeCell ref="G104:G105"/>
    <mergeCell ref="H104:H105"/>
    <mergeCell ref="I104:I105"/>
    <mergeCell ref="J104:J105"/>
    <mergeCell ref="K104:K105"/>
    <mergeCell ref="L104:L105"/>
    <mergeCell ref="M112:M114"/>
    <mergeCell ref="B115:B118"/>
    <mergeCell ref="E115:E118"/>
    <mergeCell ref="F115:F118"/>
    <mergeCell ref="G115:G118"/>
    <mergeCell ref="H115:H118"/>
    <mergeCell ref="I115:I118"/>
    <mergeCell ref="J115:J118"/>
    <mergeCell ref="K115:K118"/>
    <mergeCell ref="L115:L118"/>
    <mergeCell ref="M115:M118"/>
    <mergeCell ref="B112:B114"/>
    <mergeCell ref="K112:K114"/>
    <mergeCell ref="M104:M105"/>
    <mergeCell ref="E112:E114"/>
    <mergeCell ref="F112:F114"/>
    <mergeCell ref="G112:G114"/>
    <mergeCell ref="H112:H114"/>
    <mergeCell ref="I112:I114"/>
    <mergeCell ref="J112:J114"/>
    <mergeCell ref="K95:K96"/>
    <mergeCell ref="L95:L96"/>
    <mergeCell ref="A98:M98"/>
    <mergeCell ref="B100:B103"/>
    <mergeCell ref="L112:L114"/>
    <mergeCell ref="L86:L88"/>
    <mergeCell ref="M86:M88"/>
    <mergeCell ref="M95:M96"/>
    <mergeCell ref="A107:M107"/>
    <mergeCell ref="B109:B111"/>
    <mergeCell ref="E109:E111"/>
    <mergeCell ref="F109:F111"/>
    <mergeCell ref="G109:G111"/>
    <mergeCell ref="H109:H111"/>
    <mergeCell ref="I109:I111"/>
    <mergeCell ref="J109:J111"/>
    <mergeCell ref="K109:K111"/>
    <mergeCell ref="L109:L111"/>
    <mergeCell ref="M109:M111"/>
    <mergeCell ref="B92:B96"/>
    <mergeCell ref="C92:C94"/>
    <mergeCell ref="D92:D94"/>
    <mergeCell ref="E95:E96"/>
    <mergeCell ref="F95:F96"/>
    <mergeCell ref="G95:G96"/>
    <mergeCell ref="A90:M90"/>
    <mergeCell ref="B82:B85"/>
    <mergeCell ref="E82:E83"/>
    <mergeCell ref="F82:F83"/>
    <mergeCell ref="G82:G83"/>
    <mergeCell ref="H82:H83"/>
    <mergeCell ref="I82:I83"/>
    <mergeCell ref="J82:J83"/>
    <mergeCell ref="K82:K83"/>
    <mergeCell ref="L82:L83"/>
    <mergeCell ref="E84:E85"/>
    <mergeCell ref="F84:F85"/>
    <mergeCell ref="G84:G85"/>
    <mergeCell ref="H84:H85"/>
    <mergeCell ref="I84:I85"/>
    <mergeCell ref="J84:J85"/>
    <mergeCell ref="K84:K85"/>
    <mergeCell ref="L84:L85"/>
    <mergeCell ref="H80:H81"/>
    <mergeCell ref="I80:I81"/>
    <mergeCell ref="J80:J81"/>
    <mergeCell ref="K80:K81"/>
    <mergeCell ref="L80:L81"/>
    <mergeCell ref="M73:M74"/>
    <mergeCell ref="A76:M76"/>
    <mergeCell ref="B78:B79"/>
    <mergeCell ref="E78:E79"/>
    <mergeCell ref="F78:F79"/>
    <mergeCell ref="G78:G79"/>
    <mergeCell ref="H78:H79"/>
    <mergeCell ref="L78:L79"/>
    <mergeCell ref="M78:M79"/>
    <mergeCell ref="B72:B74"/>
    <mergeCell ref="E73:E74"/>
    <mergeCell ref="F73:F74"/>
    <mergeCell ref="G73:G74"/>
    <mergeCell ref="H73:H74"/>
    <mergeCell ref="E80:E81"/>
    <mergeCell ref="F80:F81"/>
    <mergeCell ref="G80:G81"/>
    <mergeCell ref="B80:B81"/>
    <mergeCell ref="A1:N1"/>
    <mergeCell ref="A2:N2"/>
    <mergeCell ref="A39:A40"/>
    <mergeCell ref="E40:M40"/>
    <mergeCell ref="E41:M41"/>
    <mergeCell ref="B42:B44"/>
    <mergeCell ref="E43:M43"/>
    <mergeCell ref="E44:M44"/>
    <mergeCell ref="A24:M24"/>
    <mergeCell ref="B17:B19"/>
    <mergeCell ref="E18:M18"/>
    <mergeCell ref="E19:M19"/>
    <mergeCell ref="B20:B22"/>
    <mergeCell ref="E21:M21"/>
    <mergeCell ref="E22:M22"/>
    <mergeCell ref="D33:D35"/>
    <mergeCell ref="E36:M36"/>
    <mergeCell ref="E37:M37"/>
    <mergeCell ref="D38:D39"/>
    <mergeCell ref="B26:B32"/>
    <mergeCell ref="C26:C29"/>
    <mergeCell ref="D26:D29"/>
    <mergeCell ref="E30:M30"/>
    <mergeCell ref="E31:M31"/>
    <mergeCell ref="B4:B11"/>
    <mergeCell ref="C4:C9"/>
    <mergeCell ref="D4:D9"/>
    <mergeCell ref="E11:M11"/>
    <mergeCell ref="B12:B14"/>
    <mergeCell ref="E13:M13"/>
    <mergeCell ref="E14:M14"/>
    <mergeCell ref="B15:B16"/>
    <mergeCell ref="E16:M16"/>
    <mergeCell ref="B33:B37"/>
    <mergeCell ref="C33:C35"/>
    <mergeCell ref="B38:B41"/>
    <mergeCell ref="C38:C39"/>
    <mergeCell ref="A46:M46"/>
    <mergeCell ref="B48:B51"/>
    <mergeCell ref="E49:M49"/>
    <mergeCell ref="E50:M50"/>
    <mergeCell ref="E51:M51"/>
    <mergeCell ref="B63:B65"/>
    <mergeCell ref="E64:M64"/>
    <mergeCell ref="B52:B53"/>
    <mergeCell ref="E53:M53"/>
    <mergeCell ref="B54:B56"/>
    <mergeCell ref="E55:M55"/>
    <mergeCell ref="E56:M56"/>
    <mergeCell ref="B57:B59"/>
    <mergeCell ref="E58:M58"/>
    <mergeCell ref="E59:M59"/>
    <mergeCell ref="B60:B62"/>
    <mergeCell ref="E61:M61"/>
    <mergeCell ref="E62:M62"/>
    <mergeCell ref="E65:M65"/>
  </mergeCells>
  <dataValidations disablePrompts="1" count="1">
    <dataValidation allowBlank="1" showInputMessage="1" showErrorMessage="1" promptTitle="إجمالي التكلفة" prompt="يتم التجميع التلقائي هنا لحاصل تكاليف خطوات التنفيذ للمشروع أو البرنامج." sqref="M100" xr:uid="{00000000-0002-0000-0300-000000000000}"/>
  </dataValidations>
  <printOptions horizontalCentered="1"/>
  <pageMargins left="0.39370078740157483" right="0.39370078740157483" top="0.39370078740157483" bottom="0.39370078740157483" header="4.3307086614173231" footer="0.39370078740157483"/>
  <pageSetup paperSize="9" scale="53"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L96"/>
  <sheetViews>
    <sheetView rightToLeft="1" zoomScaleNormal="100" zoomScaleSheetLayoutView="70" workbookViewId="0">
      <pane ySplit="3" topLeftCell="A58" activePane="bottomLeft" state="frozen"/>
      <selection pane="bottomLeft" activeCell="C59" sqref="C59"/>
    </sheetView>
  </sheetViews>
  <sheetFormatPr defaultColWidth="9.09765625" defaultRowHeight="22.8" x14ac:dyDescent="0.25"/>
  <cols>
    <col min="1" max="1" width="23.796875" style="216" bestFit="1" customWidth="1"/>
    <col min="2" max="2" width="36.8984375" style="45" bestFit="1" customWidth="1"/>
    <col min="3" max="3" width="14.09765625" style="45" bestFit="1" customWidth="1"/>
    <col min="4" max="4" width="13.8984375" style="45" bestFit="1" customWidth="1"/>
    <col min="5" max="5" width="14.09765625" style="47" bestFit="1" customWidth="1"/>
    <col min="6" max="6" width="13.8984375" style="45" bestFit="1" customWidth="1"/>
    <col min="7" max="7" width="14.09765625" style="45" bestFit="1" customWidth="1"/>
    <col min="8" max="8" width="13.8984375" style="45" bestFit="1" customWidth="1"/>
    <col min="9" max="9" width="14.09765625" style="45" bestFit="1" customWidth="1"/>
    <col min="10" max="10" width="14.8984375" style="45" bestFit="1" customWidth="1"/>
    <col min="11" max="12" width="9" style="45" bestFit="1" customWidth="1"/>
    <col min="13" max="16384" width="9.09765625" style="45"/>
  </cols>
  <sheetData>
    <row r="1" spans="1:10" x14ac:dyDescent="0.25">
      <c r="A1" s="317" t="s">
        <v>170</v>
      </c>
      <c r="B1" s="317"/>
      <c r="C1" s="317"/>
      <c r="D1" s="317"/>
      <c r="E1" s="317"/>
      <c r="F1" s="317"/>
      <c r="G1" s="317"/>
      <c r="H1" s="317"/>
      <c r="I1" s="317"/>
    </row>
    <row r="2" spans="1:10" x14ac:dyDescent="0.25">
      <c r="A2" s="318" t="s">
        <v>8</v>
      </c>
      <c r="B2" s="319" t="s">
        <v>114</v>
      </c>
      <c r="C2" s="320" t="s">
        <v>171</v>
      </c>
      <c r="D2" s="320"/>
      <c r="E2" s="320"/>
      <c r="F2" s="320"/>
      <c r="G2" s="320"/>
      <c r="H2" s="320"/>
      <c r="I2" s="319">
        <v>2025</v>
      </c>
    </row>
    <row r="3" spans="1:10" x14ac:dyDescent="0.25">
      <c r="A3" s="318"/>
      <c r="B3" s="319"/>
      <c r="C3" s="198">
        <v>2022</v>
      </c>
      <c r="D3" s="198" t="s">
        <v>159</v>
      </c>
      <c r="E3" s="198">
        <v>2023</v>
      </c>
      <c r="F3" s="198" t="s">
        <v>159</v>
      </c>
      <c r="G3" s="198">
        <v>2024</v>
      </c>
      <c r="H3" s="198" t="s">
        <v>159</v>
      </c>
      <c r="I3" s="319"/>
    </row>
    <row r="4" spans="1:10" x14ac:dyDescent="0.25">
      <c r="A4" s="314" t="s">
        <v>145</v>
      </c>
      <c r="B4" s="199" t="s">
        <v>115</v>
      </c>
      <c r="C4" s="200">
        <v>1294717</v>
      </c>
      <c r="D4" s="201">
        <f t="shared" ref="D4:D35" si="0">(E4/C4)</f>
        <v>0.41870153863740106</v>
      </c>
      <c r="E4" s="200">
        <v>542100</v>
      </c>
      <c r="F4" s="201">
        <f t="shared" ref="F4:F35" si="1">(G4/E4)</f>
        <v>1.8938479985242576</v>
      </c>
      <c r="G4" s="200">
        <v>1026655</v>
      </c>
      <c r="H4" s="201">
        <f t="shared" ref="H4:H35" si="2">(I4/G4)</f>
        <v>0.71825491523442642</v>
      </c>
      <c r="I4" s="200">
        <v>737400</v>
      </c>
      <c r="J4" s="46"/>
    </row>
    <row r="5" spans="1:10" x14ac:dyDescent="0.25">
      <c r="A5" s="314"/>
      <c r="B5" s="199" t="s">
        <v>116</v>
      </c>
      <c r="C5" s="200">
        <v>39500</v>
      </c>
      <c r="D5" s="201">
        <f t="shared" si="0"/>
        <v>2.5316455696202531E-2</v>
      </c>
      <c r="E5" s="200">
        <v>1000</v>
      </c>
      <c r="F5" s="201">
        <f t="shared" si="1"/>
        <v>16</v>
      </c>
      <c r="G5" s="200">
        <v>16000</v>
      </c>
      <c r="H5" s="201">
        <f t="shared" si="2"/>
        <v>1.875</v>
      </c>
      <c r="I5" s="200">
        <v>30000</v>
      </c>
    </row>
    <row r="6" spans="1:10" x14ac:dyDescent="0.25">
      <c r="A6" s="314"/>
      <c r="B6" s="199" t="s">
        <v>117</v>
      </c>
      <c r="C6" s="200">
        <v>19010</v>
      </c>
      <c r="D6" s="201">
        <f t="shared" si="0"/>
        <v>0.27706470278800632</v>
      </c>
      <c r="E6" s="200">
        <v>5267</v>
      </c>
      <c r="F6" s="201">
        <f t="shared" si="1"/>
        <v>4.9371558762103662</v>
      </c>
      <c r="G6" s="200">
        <v>26004</v>
      </c>
      <c r="H6" s="201">
        <f t="shared" si="2"/>
        <v>1.2669204737732656</v>
      </c>
      <c r="I6" s="200">
        <v>32945</v>
      </c>
    </row>
    <row r="7" spans="1:10" x14ac:dyDescent="0.25">
      <c r="A7" s="314"/>
      <c r="B7" s="199" t="s">
        <v>118</v>
      </c>
      <c r="C7" s="200">
        <v>78463</v>
      </c>
      <c r="D7" s="201">
        <f t="shared" si="0"/>
        <v>0.51132380867415217</v>
      </c>
      <c r="E7" s="200">
        <v>40120</v>
      </c>
      <c r="F7" s="201">
        <f t="shared" si="1"/>
        <v>1.8338733798604188</v>
      </c>
      <c r="G7" s="200">
        <v>73575</v>
      </c>
      <c r="H7" s="201">
        <f t="shared" si="2"/>
        <v>1.2242201834862385</v>
      </c>
      <c r="I7" s="200">
        <v>90072</v>
      </c>
    </row>
    <row r="8" spans="1:10" x14ac:dyDescent="0.25">
      <c r="A8" s="314"/>
      <c r="B8" s="199" t="s">
        <v>119</v>
      </c>
      <c r="C8" s="200">
        <v>56745</v>
      </c>
      <c r="D8" s="201">
        <f t="shared" si="0"/>
        <v>0.14098158428055335</v>
      </c>
      <c r="E8" s="200">
        <v>8000</v>
      </c>
      <c r="F8" s="201">
        <f t="shared" si="1"/>
        <v>0.79625000000000001</v>
      </c>
      <c r="G8" s="200">
        <v>6370</v>
      </c>
      <c r="H8" s="201">
        <f t="shared" si="2"/>
        <v>2.5846153846153848</v>
      </c>
      <c r="I8" s="200">
        <v>16464</v>
      </c>
    </row>
    <row r="9" spans="1:10" x14ac:dyDescent="0.25">
      <c r="A9" s="314"/>
      <c r="B9" s="199" t="s">
        <v>158</v>
      </c>
      <c r="C9" s="200">
        <v>905</v>
      </c>
      <c r="D9" s="201">
        <f t="shared" si="0"/>
        <v>1.2828729281767957</v>
      </c>
      <c r="E9" s="200">
        <v>1161</v>
      </c>
      <c r="F9" s="201">
        <f t="shared" si="1"/>
        <v>0.25839793281653745</v>
      </c>
      <c r="G9" s="200">
        <v>300</v>
      </c>
      <c r="H9" s="201">
        <f t="shared" si="2"/>
        <v>3.3333333333333335</v>
      </c>
      <c r="I9" s="200">
        <v>1000</v>
      </c>
    </row>
    <row r="10" spans="1:10" x14ac:dyDescent="0.25">
      <c r="A10" s="314"/>
      <c r="B10" s="199" t="s">
        <v>155</v>
      </c>
      <c r="C10" s="200">
        <v>1517</v>
      </c>
      <c r="D10" s="201">
        <f t="shared" si="0"/>
        <v>0.65919578114700061</v>
      </c>
      <c r="E10" s="200">
        <v>1000</v>
      </c>
      <c r="F10" s="201">
        <f t="shared" si="1"/>
        <v>1.89</v>
      </c>
      <c r="G10" s="200">
        <v>1890</v>
      </c>
      <c r="H10" s="201">
        <f t="shared" si="2"/>
        <v>0.52910052910052907</v>
      </c>
      <c r="I10" s="200">
        <v>1000</v>
      </c>
    </row>
    <row r="11" spans="1:10" x14ac:dyDescent="0.25">
      <c r="A11" s="314"/>
      <c r="B11" s="199" t="s">
        <v>122</v>
      </c>
      <c r="C11" s="200">
        <v>48798</v>
      </c>
      <c r="D11" s="201">
        <f t="shared" si="0"/>
        <v>0.81970572564449362</v>
      </c>
      <c r="E11" s="200">
        <v>40000</v>
      </c>
      <c r="F11" s="201">
        <f t="shared" si="1"/>
        <v>1.163025</v>
      </c>
      <c r="G11" s="200">
        <v>46521</v>
      </c>
      <c r="H11" s="201">
        <f t="shared" si="2"/>
        <v>0.96958362889877692</v>
      </c>
      <c r="I11" s="200">
        <v>45106</v>
      </c>
    </row>
    <row r="12" spans="1:10" x14ac:dyDescent="0.25">
      <c r="A12" s="314"/>
      <c r="B12" s="199" t="s">
        <v>123</v>
      </c>
      <c r="C12" s="200">
        <v>6555</v>
      </c>
      <c r="D12" s="201">
        <f t="shared" si="0"/>
        <v>1.3377574370709382</v>
      </c>
      <c r="E12" s="200">
        <v>8769</v>
      </c>
      <c r="F12" s="201">
        <f t="shared" si="1"/>
        <v>0.76747633709659024</v>
      </c>
      <c r="G12" s="200">
        <v>6730</v>
      </c>
      <c r="H12" s="201">
        <f t="shared" si="2"/>
        <v>1.0922734026745913</v>
      </c>
      <c r="I12" s="200">
        <v>7351</v>
      </c>
    </row>
    <row r="13" spans="1:10" x14ac:dyDescent="0.25">
      <c r="A13" s="314"/>
      <c r="B13" s="199" t="s">
        <v>124</v>
      </c>
      <c r="C13" s="200">
        <v>15000</v>
      </c>
      <c r="D13" s="201">
        <f t="shared" si="0"/>
        <v>1.0958000000000001</v>
      </c>
      <c r="E13" s="200">
        <v>16437</v>
      </c>
      <c r="F13" s="201">
        <f t="shared" si="1"/>
        <v>0.86475634239824783</v>
      </c>
      <c r="G13" s="200">
        <v>14214</v>
      </c>
      <c r="H13" s="201">
        <f t="shared" si="2"/>
        <v>1.0705642324468834</v>
      </c>
      <c r="I13" s="200">
        <v>15217</v>
      </c>
    </row>
    <row r="14" spans="1:10" x14ac:dyDescent="0.25">
      <c r="A14" s="314"/>
      <c r="B14" s="199" t="s">
        <v>125</v>
      </c>
      <c r="C14" s="200">
        <v>30217</v>
      </c>
      <c r="D14" s="201">
        <f t="shared" si="0"/>
        <v>0.12516133302445642</v>
      </c>
      <c r="E14" s="200">
        <v>3782</v>
      </c>
      <c r="F14" s="201">
        <f t="shared" si="1"/>
        <v>0</v>
      </c>
      <c r="G14" s="200">
        <v>0</v>
      </c>
      <c r="H14" s="201" t="e">
        <f t="shared" si="2"/>
        <v>#DIV/0!</v>
      </c>
      <c r="I14" s="200">
        <v>11333</v>
      </c>
    </row>
    <row r="15" spans="1:10" x14ac:dyDescent="0.25">
      <c r="A15" s="314"/>
      <c r="B15" s="199" t="s">
        <v>127</v>
      </c>
      <c r="C15" s="200">
        <v>3540</v>
      </c>
      <c r="D15" s="201">
        <f t="shared" si="0"/>
        <v>0.2824858757062147</v>
      </c>
      <c r="E15" s="200">
        <v>1000</v>
      </c>
      <c r="F15" s="201">
        <f t="shared" si="1"/>
        <v>0</v>
      </c>
      <c r="G15" s="200">
        <v>0</v>
      </c>
      <c r="H15" s="201" t="e">
        <f t="shared" si="2"/>
        <v>#DIV/0!</v>
      </c>
      <c r="I15" s="200">
        <v>1513</v>
      </c>
    </row>
    <row r="16" spans="1:10" x14ac:dyDescent="0.25">
      <c r="A16" s="314"/>
      <c r="B16" s="199" t="s">
        <v>128</v>
      </c>
      <c r="C16" s="200">
        <v>59568</v>
      </c>
      <c r="D16" s="201">
        <f t="shared" si="0"/>
        <v>8.7765243083534783E-2</v>
      </c>
      <c r="E16" s="200">
        <v>5228</v>
      </c>
      <c r="F16" s="201">
        <f t="shared" si="1"/>
        <v>0</v>
      </c>
      <c r="G16" s="200">
        <v>0</v>
      </c>
      <c r="H16" s="201" t="e">
        <f t="shared" si="2"/>
        <v>#DIV/0!</v>
      </c>
      <c r="I16" s="200">
        <v>5000</v>
      </c>
    </row>
    <row r="17" spans="1:10" x14ac:dyDescent="0.25">
      <c r="A17" s="314"/>
      <c r="B17" s="199" t="s">
        <v>167</v>
      </c>
      <c r="C17" s="200">
        <v>3450</v>
      </c>
      <c r="D17" s="201">
        <f t="shared" si="0"/>
        <v>8.4927536231884062</v>
      </c>
      <c r="E17" s="200">
        <v>29300</v>
      </c>
      <c r="F17" s="201">
        <f t="shared" si="1"/>
        <v>0</v>
      </c>
      <c r="G17" s="200">
        <v>0</v>
      </c>
      <c r="H17" s="201" t="e">
        <f t="shared" si="2"/>
        <v>#DIV/0!</v>
      </c>
      <c r="I17" s="200">
        <v>21850</v>
      </c>
    </row>
    <row r="18" spans="1:10" x14ac:dyDescent="0.25">
      <c r="A18" s="314"/>
      <c r="B18" s="199" t="s">
        <v>166</v>
      </c>
      <c r="C18" s="200">
        <v>109902</v>
      </c>
      <c r="D18" s="201">
        <f t="shared" si="0"/>
        <v>0.24749322123346254</v>
      </c>
      <c r="E18" s="200">
        <v>27200</v>
      </c>
      <c r="F18" s="201">
        <f t="shared" si="1"/>
        <v>1</v>
      </c>
      <c r="G18" s="200">
        <v>27200</v>
      </c>
      <c r="H18" s="201">
        <f t="shared" si="2"/>
        <v>1</v>
      </c>
      <c r="I18" s="200">
        <v>27200</v>
      </c>
    </row>
    <row r="19" spans="1:10" x14ac:dyDescent="0.25">
      <c r="A19" s="314"/>
      <c r="B19" s="199" t="s">
        <v>129</v>
      </c>
      <c r="C19" s="200">
        <v>36648</v>
      </c>
      <c r="D19" s="201">
        <f t="shared" si="0"/>
        <v>0.55896638288583278</v>
      </c>
      <c r="E19" s="200">
        <v>20485</v>
      </c>
      <c r="F19" s="201">
        <f t="shared" si="1"/>
        <v>0</v>
      </c>
      <c r="G19" s="200">
        <v>0</v>
      </c>
      <c r="H19" s="201" t="e">
        <f t="shared" si="2"/>
        <v>#DIV/0!</v>
      </c>
      <c r="I19" s="200">
        <v>10000</v>
      </c>
    </row>
    <row r="20" spans="1:10" x14ac:dyDescent="0.25">
      <c r="A20" s="314"/>
      <c r="B20" s="199" t="s">
        <v>130</v>
      </c>
      <c r="C20" s="200">
        <v>8550</v>
      </c>
      <c r="D20" s="201">
        <f t="shared" si="0"/>
        <v>0.2982456140350877</v>
      </c>
      <c r="E20" s="200">
        <v>2550</v>
      </c>
      <c r="F20" s="201">
        <f t="shared" si="1"/>
        <v>0</v>
      </c>
      <c r="G20" s="200">
        <v>0</v>
      </c>
      <c r="H20" s="201" t="e">
        <f t="shared" si="2"/>
        <v>#DIV/0!</v>
      </c>
      <c r="I20" s="200">
        <v>3700</v>
      </c>
    </row>
    <row r="21" spans="1:10" x14ac:dyDescent="0.25">
      <c r="A21" s="314"/>
      <c r="B21" s="199" t="s">
        <v>131</v>
      </c>
      <c r="C21" s="200">
        <v>12622</v>
      </c>
      <c r="D21" s="201">
        <f t="shared" si="0"/>
        <v>0.83457455236887979</v>
      </c>
      <c r="E21" s="200">
        <v>10534</v>
      </c>
      <c r="F21" s="201">
        <f t="shared" si="1"/>
        <v>0</v>
      </c>
      <c r="G21" s="200">
        <v>0</v>
      </c>
      <c r="H21" s="201" t="e">
        <f t="shared" si="2"/>
        <v>#DIV/0!</v>
      </c>
      <c r="I21" s="200">
        <v>7719</v>
      </c>
    </row>
    <row r="22" spans="1:10" x14ac:dyDescent="0.25">
      <c r="A22" s="211" t="s">
        <v>5</v>
      </c>
      <c r="B22" s="198"/>
      <c r="C22" s="202">
        <f>SUM(C4:C21)</f>
        <v>1825707</v>
      </c>
      <c r="D22" s="203">
        <f t="shared" si="0"/>
        <v>0.41843132550841949</v>
      </c>
      <c r="E22" s="202">
        <f>SUM(E4:E21)</f>
        <v>763933</v>
      </c>
      <c r="F22" s="203">
        <f t="shared" si="1"/>
        <v>1.6303249106924298</v>
      </c>
      <c r="G22" s="202">
        <f>SUM(G4:G21)</f>
        <v>1245459</v>
      </c>
      <c r="H22" s="203">
        <f t="shared" si="2"/>
        <v>0.85500205145251673</v>
      </c>
      <c r="I22" s="202">
        <f>SUM(I4:I21)</f>
        <v>1064870</v>
      </c>
    </row>
    <row r="23" spans="1:10" x14ac:dyDescent="0.25">
      <c r="A23" s="313" t="s">
        <v>160</v>
      </c>
      <c r="B23" s="204" t="s">
        <v>148</v>
      </c>
      <c r="C23" s="205">
        <v>441154</v>
      </c>
      <c r="D23" s="206">
        <f t="shared" si="0"/>
        <v>2.1608009901304306</v>
      </c>
      <c r="E23" s="205">
        <v>953246</v>
      </c>
      <c r="F23" s="206">
        <f t="shared" si="1"/>
        <v>1.0107842047068647</v>
      </c>
      <c r="G23" s="205">
        <v>963526</v>
      </c>
      <c r="H23" s="206">
        <f t="shared" si="2"/>
        <v>1.3773909577946002</v>
      </c>
      <c r="I23" s="205">
        <v>1327152</v>
      </c>
      <c r="J23" s="46"/>
    </row>
    <row r="24" spans="1:10" x14ac:dyDescent="0.25">
      <c r="A24" s="313"/>
      <c r="B24" s="204" t="s">
        <v>116</v>
      </c>
      <c r="C24" s="205">
        <v>52386</v>
      </c>
      <c r="D24" s="206">
        <f t="shared" si="0"/>
        <v>1.2367044630244721</v>
      </c>
      <c r="E24" s="205">
        <v>64786</v>
      </c>
      <c r="F24" s="206">
        <f t="shared" si="1"/>
        <v>0.80162380761275587</v>
      </c>
      <c r="G24" s="205">
        <v>51934</v>
      </c>
      <c r="H24" s="206">
        <f t="shared" si="2"/>
        <v>1.2015250125158856</v>
      </c>
      <c r="I24" s="205">
        <v>62400</v>
      </c>
    </row>
    <row r="25" spans="1:10" x14ac:dyDescent="0.25">
      <c r="A25" s="313"/>
      <c r="B25" s="204" t="s">
        <v>117</v>
      </c>
      <c r="C25" s="205">
        <v>14535</v>
      </c>
      <c r="D25" s="206">
        <f t="shared" si="0"/>
        <v>1.6597867217062263</v>
      </c>
      <c r="E25" s="205">
        <v>24125</v>
      </c>
      <c r="F25" s="206">
        <f t="shared" si="1"/>
        <v>0.22383419689119172</v>
      </c>
      <c r="G25" s="205">
        <v>5400</v>
      </c>
      <c r="H25" s="206">
        <f t="shared" si="2"/>
        <v>5.7872222222222218</v>
      </c>
      <c r="I25" s="205">
        <v>31251</v>
      </c>
    </row>
    <row r="26" spans="1:10" x14ac:dyDescent="0.25">
      <c r="A26" s="313"/>
      <c r="B26" s="204" t="s">
        <v>149</v>
      </c>
      <c r="C26" s="205">
        <v>27757</v>
      </c>
      <c r="D26" s="206">
        <f t="shared" si="0"/>
        <v>1.0088266022985193</v>
      </c>
      <c r="E26" s="205">
        <v>28002</v>
      </c>
      <c r="F26" s="206">
        <f t="shared" si="1"/>
        <v>0.85122491250624954</v>
      </c>
      <c r="G26" s="205">
        <v>23836</v>
      </c>
      <c r="H26" s="206">
        <f t="shared" si="2"/>
        <v>3.8160765229065281</v>
      </c>
      <c r="I26" s="205">
        <v>90960</v>
      </c>
    </row>
    <row r="27" spans="1:10" x14ac:dyDescent="0.25">
      <c r="A27" s="313"/>
      <c r="B27" s="204" t="s">
        <v>150</v>
      </c>
      <c r="C27" s="205">
        <v>8740</v>
      </c>
      <c r="D27" s="206">
        <f t="shared" si="0"/>
        <v>0.29679633867276889</v>
      </c>
      <c r="E27" s="205">
        <v>2594</v>
      </c>
      <c r="F27" s="206">
        <f t="shared" si="1"/>
        <v>0</v>
      </c>
      <c r="G27" s="205">
        <v>0</v>
      </c>
      <c r="H27" s="206" t="e">
        <f t="shared" si="2"/>
        <v>#DIV/0!</v>
      </c>
      <c r="I27" s="205">
        <v>60840</v>
      </c>
    </row>
    <row r="28" spans="1:10" x14ac:dyDescent="0.25">
      <c r="A28" s="313"/>
      <c r="B28" s="204" t="s">
        <v>119</v>
      </c>
      <c r="C28" s="205">
        <v>48309</v>
      </c>
      <c r="D28" s="206">
        <f t="shared" si="0"/>
        <v>0.33378873501831957</v>
      </c>
      <c r="E28" s="205">
        <v>16125</v>
      </c>
      <c r="F28" s="206">
        <f t="shared" si="1"/>
        <v>6.0752868217054266</v>
      </c>
      <c r="G28" s="205">
        <v>97964</v>
      </c>
      <c r="H28" s="206">
        <f t="shared" si="2"/>
        <v>9.9955085541627534E-2</v>
      </c>
      <c r="I28" s="205">
        <v>9792</v>
      </c>
    </row>
    <row r="29" spans="1:10" x14ac:dyDescent="0.25">
      <c r="A29" s="313"/>
      <c r="B29" s="204" t="s">
        <v>120</v>
      </c>
      <c r="C29" s="205">
        <v>71429</v>
      </c>
      <c r="D29" s="206">
        <f t="shared" si="0"/>
        <v>0.80689915860504835</v>
      </c>
      <c r="E29" s="205">
        <v>57636</v>
      </c>
      <c r="F29" s="206">
        <f t="shared" si="1"/>
        <v>1.4435422305503505</v>
      </c>
      <c r="G29" s="205">
        <v>83200</v>
      </c>
      <c r="H29" s="206">
        <f t="shared" si="2"/>
        <v>1.3267788461538461</v>
      </c>
      <c r="I29" s="205">
        <v>110388</v>
      </c>
    </row>
    <row r="30" spans="1:10" x14ac:dyDescent="0.25">
      <c r="A30" s="313"/>
      <c r="B30" s="204" t="s">
        <v>168</v>
      </c>
      <c r="C30" s="205">
        <v>14796</v>
      </c>
      <c r="D30" s="206">
        <f t="shared" si="0"/>
        <v>0.834617464179508</v>
      </c>
      <c r="E30" s="205">
        <v>12349</v>
      </c>
      <c r="F30" s="206">
        <f t="shared" si="1"/>
        <v>1.3166248279212891</v>
      </c>
      <c r="G30" s="205">
        <v>16259</v>
      </c>
      <c r="H30" s="206">
        <f t="shared" si="2"/>
        <v>1.5683621378928594</v>
      </c>
      <c r="I30" s="205">
        <v>25500</v>
      </c>
    </row>
    <row r="31" spans="1:10" x14ac:dyDescent="0.25">
      <c r="A31" s="211" t="s">
        <v>5</v>
      </c>
      <c r="B31" s="198"/>
      <c r="C31" s="202">
        <f>SUM(C23:C30)</f>
        <v>679106</v>
      </c>
      <c r="D31" s="203">
        <f t="shared" si="0"/>
        <v>1.7064537789387813</v>
      </c>
      <c r="E31" s="202">
        <f>SUM(E23:E30)</f>
        <v>1158863</v>
      </c>
      <c r="F31" s="203">
        <f t="shared" si="1"/>
        <v>1.0718428321553108</v>
      </c>
      <c r="G31" s="202">
        <f>SUM(G23:G30)</f>
        <v>1242119</v>
      </c>
      <c r="H31" s="203">
        <f t="shared" si="2"/>
        <v>1.3833481333108986</v>
      </c>
      <c r="I31" s="202">
        <f>SUM(I23:I30)</f>
        <v>1718283</v>
      </c>
    </row>
    <row r="32" spans="1:10" x14ac:dyDescent="0.25">
      <c r="A32" s="315" t="s">
        <v>162</v>
      </c>
      <c r="B32" s="199" t="s">
        <v>148</v>
      </c>
      <c r="C32" s="200">
        <v>308175</v>
      </c>
      <c r="D32" s="207">
        <f t="shared" si="0"/>
        <v>2.1608047375679402</v>
      </c>
      <c r="E32" s="200">
        <v>665906</v>
      </c>
      <c r="F32" s="207">
        <f t="shared" si="1"/>
        <v>1.0107853060341849</v>
      </c>
      <c r="G32" s="200">
        <v>673088</v>
      </c>
      <c r="H32" s="207">
        <f t="shared" si="2"/>
        <v>0.51432799277360464</v>
      </c>
      <c r="I32" s="200">
        <v>346188</v>
      </c>
      <c r="J32" s="46"/>
    </row>
    <row r="33" spans="1:10" x14ac:dyDescent="0.25">
      <c r="A33" s="315"/>
      <c r="B33" s="199" t="s">
        <v>116</v>
      </c>
      <c r="C33" s="200">
        <v>40926</v>
      </c>
      <c r="D33" s="207">
        <f t="shared" si="0"/>
        <v>1.2367199335385819</v>
      </c>
      <c r="E33" s="200">
        <v>50614</v>
      </c>
      <c r="F33" s="207">
        <f t="shared" si="1"/>
        <v>0.80161615363338212</v>
      </c>
      <c r="G33" s="200">
        <v>40573</v>
      </c>
      <c r="H33" s="207">
        <f t="shared" si="2"/>
        <v>5.1758558647376338</v>
      </c>
      <c r="I33" s="200">
        <v>210000</v>
      </c>
    </row>
    <row r="34" spans="1:10" x14ac:dyDescent="0.25">
      <c r="A34" s="315"/>
      <c r="B34" s="199" t="s">
        <v>117</v>
      </c>
      <c r="C34" s="200">
        <v>14535</v>
      </c>
      <c r="D34" s="207">
        <f t="shared" si="0"/>
        <v>1.6597867217062263</v>
      </c>
      <c r="E34" s="200">
        <v>24125</v>
      </c>
      <c r="F34" s="207">
        <f t="shared" si="1"/>
        <v>0.34818652849740933</v>
      </c>
      <c r="G34" s="200">
        <v>8400</v>
      </c>
      <c r="H34" s="207">
        <f t="shared" si="2"/>
        <v>0.5357142857142857</v>
      </c>
      <c r="I34" s="200">
        <v>4500</v>
      </c>
    </row>
    <row r="35" spans="1:10" x14ac:dyDescent="0.25">
      <c r="A35" s="315"/>
      <c r="B35" s="199" t="s">
        <v>149</v>
      </c>
      <c r="C35" s="200">
        <v>110225</v>
      </c>
      <c r="D35" s="207">
        <f t="shared" si="0"/>
        <v>1.008827398503062</v>
      </c>
      <c r="E35" s="200">
        <v>111198</v>
      </c>
      <c r="F35" s="207">
        <f t="shared" si="1"/>
        <v>0.8512293386571701</v>
      </c>
      <c r="G35" s="200">
        <v>94655</v>
      </c>
      <c r="H35" s="207">
        <f t="shared" si="2"/>
        <v>0.13349532512809678</v>
      </c>
      <c r="I35" s="200">
        <v>12636</v>
      </c>
    </row>
    <row r="36" spans="1:10" x14ac:dyDescent="0.25">
      <c r="A36" s="315"/>
      <c r="B36" s="199" t="s">
        <v>119</v>
      </c>
      <c r="C36" s="200">
        <v>23592</v>
      </c>
      <c r="D36" s="207">
        <f t="shared" ref="D36:D63" si="3">(E36/C36)</f>
        <v>0.33379959308240081</v>
      </c>
      <c r="E36" s="200">
        <v>7875</v>
      </c>
      <c r="F36" s="207">
        <f t="shared" ref="F36:F63" si="4">(G36/E36)</f>
        <v>6.075047619047619</v>
      </c>
      <c r="G36" s="200">
        <v>47841</v>
      </c>
      <c r="H36" s="207">
        <f t="shared" ref="H36:H63" si="5">(I36/G36)</f>
        <v>7.4245939675174011E-2</v>
      </c>
      <c r="I36" s="200">
        <v>3552</v>
      </c>
    </row>
    <row r="37" spans="1:10" x14ac:dyDescent="0.25">
      <c r="A37" s="315"/>
      <c r="B37" s="199" t="s">
        <v>165</v>
      </c>
      <c r="C37" s="200">
        <v>4256</v>
      </c>
      <c r="D37" s="207">
        <f t="shared" si="3"/>
        <v>0.7857142857142857</v>
      </c>
      <c r="E37" s="200">
        <v>3344</v>
      </c>
      <c r="F37" s="207">
        <f t="shared" si="4"/>
        <v>4.6776315789473681</v>
      </c>
      <c r="G37" s="200">
        <v>15642</v>
      </c>
      <c r="H37" s="207">
        <f t="shared" si="5"/>
        <v>0.49526914716788134</v>
      </c>
      <c r="I37" s="200">
        <v>7747</v>
      </c>
    </row>
    <row r="38" spans="1:10" x14ac:dyDescent="0.25">
      <c r="A38" s="315"/>
      <c r="B38" s="199" t="s">
        <v>121</v>
      </c>
      <c r="C38" s="200">
        <v>1987</v>
      </c>
      <c r="D38" s="207">
        <f t="shared" si="3"/>
        <v>1.3336688475088072</v>
      </c>
      <c r="E38" s="200">
        <v>2650</v>
      </c>
      <c r="F38" s="207">
        <f t="shared" si="4"/>
        <v>1.2132075471698114</v>
      </c>
      <c r="G38" s="200">
        <v>3215</v>
      </c>
      <c r="H38" s="207">
        <f t="shared" si="5"/>
        <v>1.7757387247278382</v>
      </c>
      <c r="I38" s="200">
        <v>5709</v>
      </c>
    </row>
    <row r="39" spans="1:10" x14ac:dyDescent="0.25">
      <c r="A39" s="315"/>
      <c r="B39" s="199" t="s">
        <v>123</v>
      </c>
      <c r="C39" s="200">
        <v>1179</v>
      </c>
      <c r="D39" s="207">
        <f t="shared" si="3"/>
        <v>7.4376590330788801</v>
      </c>
      <c r="E39" s="200">
        <v>8769</v>
      </c>
      <c r="F39" s="207">
        <f t="shared" si="4"/>
        <v>0</v>
      </c>
      <c r="G39" s="200">
        <v>0</v>
      </c>
      <c r="H39" s="207" t="e">
        <f t="shared" si="5"/>
        <v>#DIV/0!</v>
      </c>
      <c r="I39" s="200">
        <v>3316</v>
      </c>
    </row>
    <row r="40" spans="1:10" x14ac:dyDescent="0.25">
      <c r="A40" s="315"/>
      <c r="B40" s="199" t="s">
        <v>152</v>
      </c>
      <c r="C40" s="200">
        <v>3000</v>
      </c>
      <c r="D40" s="207">
        <f t="shared" si="3"/>
        <v>2.4966666666666666</v>
      </c>
      <c r="E40" s="200">
        <v>7490</v>
      </c>
      <c r="F40" s="207">
        <f t="shared" si="4"/>
        <v>1.3351134846461949</v>
      </c>
      <c r="G40" s="200">
        <v>10000</v>
      </c>
      <c r="H40" s="207">
        <f t="shared" si="5"/>
        <v>0.68300000000000005</v>
      </c>
      <c r="I40" s="200">
        <v>6830</v>
      </c>
    </row>
    <row r="41" spans="1:10" x14ac:dyDescent="0.25">
      <c r="A41" s="315"/>
      <c r="B41" s="199" t="s">
        <v>126</v>
      </c>
      <c r="C41" s="200">
        <v>10321</v>
      </c>
      <c r="D41" s="207">
        <f t="shared" si="3"/>
        <v>1.297161127797694</v>
      </c>
      <c r="E41" s="200">
        <v>13388</v>
      </c>
      <c r="F41" s="207">
        <f t="shared" si="4"/>
        <v>1.4487600836570063</v>
      </c>
      <c r="G41" s="200">
        <v>19396</v>
      </c>
      <c r="H41" s="207">
        <f t="shared" si="5"/>
        <v>0.74077129305011347</v>
      </c>
      <c r="I41" s="200">
        <v>14368</v>
      </c>
    </row>
    <row r="42" spans="1:10" x14ac:dyDescent="0.25">
      <c r="A42" s="315"/>
      <c r="B42" s="199" t="s">
        <v>157</v>
      </c>
      <c r="C42" s="200">
        <v>2187</v>
      </c>
      <c r="D42" s="207">
        <f t="shared" si="3"/>
        <v>1.4362139917695473</v>
      </c>
      <c r="E42" s="200">
        <v>3141</v>
      </c>
      <c r="F42" s="207">
        <f t="shared" si="4"/>
        <v>2.4358484559057625</v>
      </c>
      <c r="G42" s="200">
        <v>7651</v>
      </c>
      <c r="H42" s="207">
        <f t="shared" si="5"/>
        <v>0.81492615344399422</v>
      </c>
      <c r="I42" s="200">
        <v>6235</v>
      </c>
    </row>
    <row r="43" spans="1:10" x14ac:dyDescent="0.25">
      <c r="A43" s="315"/>
      <c r="B43" s="199" t="s">
        <v>153</v>
      </c>
      <c r="C43" s="200">
        <v>29091</v>
      </c>
      <c r="D43" s="207">
        <f t="shared" si="3"/>
        <v>0.80471623526176483</v>
      </c>
      <c r="E43" s="200">
        <v>23410</v>
      </c>
      <c r="F43" s="207">
        <f t="shared" si="4"/>
        <v>0.87620674925245623</v>
      </c>
      <c r="G43" s="200">
        <v>20512</v>
      </c>
      <c r="H43" s="207">
        <f t="shared" si="5"/>
        <v>1.1865249609984398</v>
      </c>
      <c r="I43" s="200">
        <v>24338</v>
      </c>
    </row>
    <row r="44" spans="1:10" x14ac:dyDescent="0.25">
      <c r="A44" s="211" t="s">
        <v>5</v>
      </c>
      <c r="B44" s="198"/>
      <c r="C44" s="202">
        <f>SUM(C32:C43)</f>
        <v>549474</v>
      </c>
      <c r="D44" s="203">
        <f t="shared" si="3"/>
        <v>1.6778045913000432</v>
      </c>
      <c r="E44" s="202">
        <f>SUM(E32:E43)</f>
        <v>921910</v>
      </c>
      <c r="F44" s="203">
        <f t="shared" si="4"/>
        <v>1.0206777234220261</v>
      </c>
      <c r="G44" s="202">
        <f>SUM(G32:G43)</f>
        <v>940973</v>
      </c>
      <c r="H44" s="203">
        <f t="shared" si="5"/>
        <v>0.68590597179727797</v>
      </c>
      <c r="I44" s="202">
        <f>SUM(I32:I43)</f>
        <v>645419</v>
      </c>
    </row>
    <row r="45" spans="1:10" x14ac:dyDescent="0.25">
      <c r="A45" s="316" t="s">
        <v>146</v>
      </c>
      <c r="B45" s="204" t="s">
        <v>154</v>
      </c>
      <c r="C45" s="205">
        <v>264523</v>
      </c>
      <c r="D45" s="208">
        <f t="shared" si="3"/>
        <v>0.55003156625321803</v>
      </c>
      <c r="E45" s="209">
        <v>145496</v>
      </c>
      <c r="F45" s="208">
        <f t="shared" si="4"/>
        <v>2.0582146588222359</v>
      </c>
      <c r="G45" s="205">
        <v>299462</v>
      </c>
      <c r="H45" s="208">
        <f t="shared" si="5"/>
        <v>1.2896728132450861</v>
      </c>
      <c r="I45" s="205">
        <v>386208</v>
      </c>
      <c r="J45" s="46"/>
    </row>
    <row r="46" spans="1:10" x14ac:dyDescent="0.25">
      <c r="A46" s="316"/>
      <c r="B46" s="204" t="s">
        <v>499</v>
      </c>
      <c r="C46" s="205"/>
      <c r="D46" s="208"/>
      <c r="E46" s="209"/>
      <c r="F46" s="208"/>
      <c r="G46" s="205"/>
      <c r="H46" s="208"/>
      <c r="I46" s="205">
        <v>18000</v>
      </c>
      <c r="J46" s="46"/>
    </row>
    <row r="47" spans="1:10" x14ac:dyDescent="0.25">
      <c r="A47" s="316"/>
      <c r="B47" s="204" t="s">
        <v>118</v>
      </c>
      <c r="C47" s="205">
        <v>19170</v>
      </c>
      <c r="D47" s="208">
        <f t="shared" si="3"/>
        <v>1</v>
      </c>
      <c r="E47" s="209">
        <v>19170</v>
      </c>
      <c r="F47" s="208">
        <f t="shared" si="4"/>
        <v>1</v>
      </c>
      <c r="G47" s="205">
        <v>19170</v>
      </c>
      <c r="H47" s="208">
        <f t="shared" si="5"/>
        <v>0.77370892018779347</v>
      </c>
      <c r="I47" s="205">
        <v>14832</v>
      </c>
    </row>
    <row r="48" spans="1:10" x14ac:dyDescent="0.25">
      <c r="A48" s="316"/>
      <c r="B48" s="204" t="s">
        <v>119</v>
      </c>
      <c r="C48" s="205">
        <v>0</v>
      </c>
      <c r="D48" s="206" t="e">
        <f t="shared" si="3"/>
        <v>#DIV/0!</v>
      </c>
      <c r="E48" s="205">
        <v>0</v>
      </c>
      <c r="F48" s="206" t="e">
        <f t="shared" si="4"/>
        <v>#DIV/0!</v>
      </c>
      <c r="G48" s="205">
        <v>0</v>
      </c>
      <c r="H48" s="206" t="e">
        <f t="shared" si="5"/>
        <v>#DIV/0!</v>
      </c>
      <c r="I48" s="205">
        <v>33960</v>
      </c>
    </row>
    <row r="49" spans="1:10" x14ac:dyDescent="0.25">
      <c r="A49" s="316"/>
      <c r="B49" s="204" t="s">
        <v>172</v>
      </c>
      <c r="C49" s="205">
        <v>0</v>
      </c>
      <c r="D49" s="206" t="e">
        <f t="shared" si="3"/>
        <v>#DIV/0!</v>
      </c>
      <c r="E49" s="205">
        <v>3038</v>
      </c>
      <c r="F49" s="206">
        <f t="shared" si="4"/>
        <v>0</v>
      </c>
      <c r="G49" s="205">
        <v>0</v>
      </c>
      <c r="H49" s="206" t="e">
        <f t="shared" si="5"/>
        <v>#DIV/0!</v>
      </c>
      <c r="I49" s="205">
        <v>5584</v>
      </c>
    </row>
    <row r="50" spans="1:10" x14ac:dyDescent="0.25">
      <c r="A50" s="316"/>
      <c r="B50" s="204" t="s">
        <v>120</v>
      </c>
      <c r="C50" s="205">
        <v>0</v>
      </c>
      <c r="D50" s="206" t="e">
        <f t="shared" si="3"/>
        <v>#DIV/0!</v>
      </c>
      <c r="E50" s="205">
        <v>0</v>
      </c>
      <c r="F50" s="206" t="e">
        <f t="shared" si="4"/>
        <v>#DIV/0!</v>
      </c>
      <c r="G50" s="205">
        <v>0</v>
      </c>
      <c r="H50" s="206" t="e">
        <f t="shared" si="5"/>
        <v>#DIV/0!</v>
      </c>
      <c r="I50" s="205">
        <v>64284</v>
      </c>
    </row>
    <row r="51" spans="1:10" x14ac:dyDescent="0.25">
      <c r="A51" s="316"/>
      <c r="B51" s="204" t="s">
        <v>168</v>
      </c>
      <c r="C51" s="205">
        <v>0</v>
      </c>
      <c r="D51" s="206" t="e">
        <f t="shared" si="3"/>
        <v>#DIV/0!</v>
      </c>
      <c r="E51" s="205">
        <v>0</v>
      </c>
      <c r="F51" s="206" t="e">
        <f t="shared" si="4"/>
        <v>#DIV/0!</v>
      </c>
      <c r="G51" s="205">
        <v>0</v>
      </c>
      <c r="H51" s="206" t="e">
        <f t="shared" si="5"/>
        <v>#DIV/0!</v>
      </c>
      <c r="I51" s="205">
        <v>4884</v>
      </c>
    </row>
    <row r="52" spans="1:10" x14ac:dyDescent="0.25">
      <c r="A52" s="316"/>
      <c r="B52" s="204" t="s">
        <v>153</v>
      </c>
      <c r="C52" s="205">
        <v>12000</v>
      </c>
      <c r="D52" s="208">
        <f t="shared" si="3"/>
        <v>0.48775000000000002</v>
      </c>
      <c r="E52" s="209">
        <v>5853</v>
      </c>
      <c r="F52" s="208">
        <f t="shared" si="4"/>
        <v>1.1694857338117204</v>
      </c>
      <c r="G52" s="205">
        <v>6845</v>
      </c>
      <c r="H52" s="208">
        <f t="shared" si="5"/>
        <v>1.2027757487216946</v>
      </c>
      <c r="I52" s="205">
        <v>8233</v>
      </c>
    </row>
    <row r="53" spans="1:10" x14ac:dyDescent="0.25">
      <c r="A53" s="316"/>
      <c r="B53" s="204" t="s">
        <v>157</v>
      </c>
      <c r="C53" s="205">
        <v>3081</v>
      </c>
      <c r="D53" s="206">
        <f t="shared" si="3"/>
        <v>1.4355728659526128</v>
      </c>
      <c r="E53" s="205">
        <v>4423</v>
      </c>
      <c r="F53" s="206">
        <f t="shared" si="4"/>
        <v>2.4363554148767803</v>
      </c>
      <c r="G53" s="205">
        <v>10776</v>
      </c>
      <c r="H53" s="206">
        <f t="shared" si="5"/>
        <v>0.81486636971046766</v>
      </c>
      <c r="I53" s="205">
        <v>8781</v>
      </c>
    </row>
    <row r="54" spans="1:10" x14ac:dyDescent="0.25">
      <c r="A54" s="316"/>
      <c r="B54" s="204" t="s">
        <v>156</v>
      </c>
      <c r="C54" s="205">
        <v>28747</v>
      </c>
      <c r="D54" s="208">
        <f t="shared" si="3"/>
        <v>11.473614638049188</v>
      </c>
      <c r="E54" s="209">
        <v>329832</v>
      </c>
      <c r="F54" s="208">
        <f t="shared" si="4"/>
        <v>0.19714278784350822</v>
      </c>
      <c r="G54" s="209">
        <v>65024</v>
      </c>
      <c r="H54" s="208">
        <f t="shared" si="5"/>
        <v>2.171521284448819</v>
      </c>
      <c r="I54" s="209">
        <v>141201</v>
      </c>
    </row>
    <row r="55" spans="1:10" x14ac:dyDescent="0.25">
      <c r="A55" s="316"/>
      <c r="B55" s="204" t="s">
        <v>5</v>
      </c>
      <c r="C55" s="209">
        <f>SUM(C45:C54)</f>
        <v>327521</v>
      </c>
      <c r="D55" s="208">
        <f t="shared" si="3"/>
        <v>1.5504715728151783</v>
      </c>
      <c r="E55" s="209">
        <f>SUM(E45:E54)</f>
        <v>507812</v>
      </c>
      <c r="F55" s="208">
        <f t="shared" si="4"/>
        <v>0.79020779343536585</v>
      </c>
      <c r="G55" s="209">
        <f>SUM(G45:G54)</f>
        <v>401277</v>
      </c>
      <c r="H55" s="208">
        <f t="shared" si="5"/>
        <v>1.7094600487942244</v>
      </c>
      <c r="I55" s="209">
        <f>SUM(I45:I54)</f>
        <v>685967</v>
      </c>
    </row>
    <row r="56" spans="1:10" x14ac:dyDescent="0.25">
      <c r="A56" s="315" t="s">
        <v>147</v>
      </c>
      <c r="B56" s="199" t="s">
        <v>148</v>
      </c>
      <c r="C56" s="200">
        <v>183000</v>
      </c>
      <c r="D56" s="201">
        <f t="shared" si="3"/>
        <v>0.99262295081967211</v>
      </c>
      <c r="E56" s="210">
        <v>181650</v>
      </c>
      <c r="F56" s="201">
        <f t="shared" si="4"/>
        <v>5.6311918524635285</v>
      </c>
      <c r="G56" s="210">
        <v>1022906</v>
      </c>
      <c r="H56" s="201">
        <f t="shared" si="5"/>
        <v>0.57242796503295512</v>
      </c>
      <c r="I56" s="210">
        <v>585540</v>
      </c>
      <c r="J56" s="46"/>
    </row>
    <row r="57" spans="1:10" x14ac:dyDescent="0.25">
      <c r="A57" s="315"/>
      <c r="B57" s="199" t="s">
        <v>118</v>
      </c>
      <c r="C57" s="200">
        <v>15023</v>
      </c>
      <c r="D57" s="201">
        <f t="shared" si="3"/>
        <v>1.0446648472342408</v>
      </c>
      <c r="E57" s="210">
        <v>15694</v>
      </c>
      <c r="F57" s="201">
        <f t="shared" si="4"/>
        <v>7.9329680132534733E-2</v>
      </c>
      <c r="G57" s="210">
        <v>1245</v>
      </c>
      <c r="H57" s="201">
        <f t="shared" si="5"/>
        <v>0.62650602409638556</v>
      </c>
      <c r="I57" s="210">
        <v>780</v>
      </c>
    </row>
    <row r="58" spans="1:10" x14ac:dyDescent="0.25">
      <c r="A58" s="315"/>
      <c r="B58" s="199" t="s">
        <v>119</v>
      </c>
      <c r="C58" s="200"/>
      <c r="D58" s="207" t="e">
        <f t="shared" si="3"/>
        <v>#DIV/0!</v>
      </c>
      <c r="E58" s="200"/>
      <c r="F58" s="207" t="e">
        <f t="shared" si="4"/>
        <v>#DIV/0!</v>
      </c>
      <c r="G58" s="200"/>
      <c r="H58" s="207" t="e">
        <f t="shared" si="5"/>
        <v>#DIV/0!</v>
      </c>
      <c r="I58" s="200">
        <v>1416</v>
      </c>
    </row>
    <row r="59" spans="1:10" x14ac:dyDescent="0.25">
      <c r="A59" s="315"/>
      <c r="B59" s="199" t="s">
        <v>121</v>
      </c>
      <c r="C59" s="200">
        <v>0</v>
      </c>
      <c r="D59" s="201" t="e">
        <f t="shared" si="3"/>
        <v>#DIV/0!</v>
      </c>
      <c r="E59" s="210">
        <v>68650</v>
      </c>
      <c r="F59" s="201">
        <f t="shared" si="4"/>
        <v>0</v>
      </c>
      <c r="G59" s="200">
        <v>0</v>
      </c>
      <c r="H59" s="201" t="e">
        <f t="shared" si="5"/>
        <v>#DIV/0!</v>
      </c>
      <c r="I59" s="200">
        <v>50000</v>
      </c>
    </row>
    <row r="60" spans="1:10" x14ac:dyDescent="0.25">
      <c r="A60" s="315"/>
      <c r="B60" s="199" t="s">
        <v>153</v>
      </c>
      <c r="C60" s="200">
        <v>0</v>
      </c>
      <c r="D60" s="201" t="e">
        <f t="shared" si="3"/>
        <v>#DIV/0!</v>
      </c>
      <c r="E60" s="210">
        <v>33400</v>
      </c>
      <c r="F60" s="201">
        <f t="shared" si="4"/>
        <v>0</v>
      </c>
      <c r="G60" s="200">
        <v>0</v>
      </c>
      <c r="H60" s="201" t="e">
        <f t="shared" si="5"/>
        <v>#DIV/0!</v>
      </c>
      <c r="I60" s="200">
        <v>11133</v>
      </c>
    </row>
    <row r="61" spans="1:10" x14ac:dyDescent="0.25">
      <c r="A61" s="315"/>
      <c r="B61" s="199" t="s">
        <v>151</v>
      </c>
      <c r="C61" s="200">
        <v>0</v>
      </c>
      <c r="D61" s="201" t="e">
        <f t="shared" si="3"/>
        <v>#DIV/0!</v>
      </c>
      <c r="E61" s="210">
        <v>253886</v>
      </c>
      <c r="F61" s="201">
        <f t="shared" si="4"/>
        <v>0</v>
      </c>
      <c r="G61" s="200">
        <v>0</v>
      </c>
      <c r="H61" s="201" t="e">
        <f t="shared" si="5"/>
        <v>#DIV/0!</v>
      </c>
      <c r="I61" s="200">
        <v>253886</v>
      </c>
    </row>
    <row r="62" spans="1:10" x14ac:dyDescent="0.25">
      <c r="A62" s="315"/>
      <c r="B62" s="199" t="s">
        <v>164</v>
      </c>
      <c r="C62" s="200">
        <v>0</v>
      </c>
      <c r="D62" s="201" t="e">
        <f t="shared" si="3"/>
        <v>#DIV/0!</v>
      </c>
      <c r="E62" s="210">
        <v>424048</v>
      </c>
      <c r="F62" s="201">
        <f t="shared" si="4"/>
        <v>0</v>
      </c>
      <c r="G62" s="210">
        <v>0</v>
      </c>
      <c r="H62" s="201" t="e">
        <f t="shared" si="5"/>
        <v>#DIV/0!</v>
      </c>
      <c r="I62" s="210">
        <v>424048</v>
      </c>
    </row>
    <row r="63" spans="1:10" x14ac:dyDescent="0.25">
      <c r="A63" s="211" t="s">
        <v>5</v>
      </c>
      <c r="B63" s="198"/>
      <c r="C63" s="202">
        <f>SUM(C56:C62)</f>
        <v>198023</v>
      </c>
      <c r="D63" s="203">
        <f t="shared" si="3"/>
        <v>4.9354266928589103</v>
      </c>
      <c r="E63" s="202">
        <f>SUM(E56:E62)</f>
        <v>977328</v>
      </c>
      <c r="F63" s="203">
        <f t="shared" si="4"/>
        <v>1.047909197321677</v>
      </c>
      <c r="G63" s="202">
        <f>SUM(G56:G62)</f>
        <v>1024151</v>
      </c>
      <c r="H63" s="203">
        <f t="shared" si="5"/>
        <v>1.2955150168285732</v>
      </c>
      <c r="I63" s="202">
        <f>SUM(I56:I62)</f>
        <v>1326803</v>
      </c>
    </row>
    <row r="64" spans="1:10" x14ac:dyDescent="0.25">
      <c r="A64" s="212"/>
      <c r="B64" s="51"/>
      <c r="C64" s="52"/>
      <c r="D64" s="53"/>
      <c r="E64" s="52"/>
      <c r="F64" s="53"/>
      <c r="G64" s="52"/>
      <c r="H64" s="53"/>
      <c r="I64" s="53"/>
    </row>
    <row r="65" spans="1:9" s="97" customFormat="1" ht="13.8" x14ac:dyDescent="0.25">
      <c r="A65" s="312" t="s">
        <v>132</v>
      </c>
      <c r="B65" s="213" t="s">
        <v>145</v>
      </c>
      <c r="C65" s="214">
        <f>C22</f>
        <v>1825707</v>
      </c>
      <c r="D65" s="215">
        <f t="shared" ref="D65:D70" si="6">(E65/C65)</f>
        <v>0.41843132550841949</v>
      </c>
      <c r="E65" s="214">
        <f>E22</f>
        <v>763933</v>
      </c>
      <c r="F65" s="215">
        <f t="shared" ref="F65:F70" si="7">(G65/E65)</f>
        <v>1.6303249106924298</v>
      </c>
      <c r="G65" s="214">
        <f>G22</f>
        <v>1245459</v>
      </c>
      <c r="H65" s="215">
        <f t="shared" ref="H65:H70" si="8">(I65/G65)</f>
        <v>0.85500205145251673</v>
      </c>
      <c r="I65" s="214">
        <f>I22</f>
        <v>1064870</v>
      </c>
    </row>
    <row r="66" spans="1:9" s="97" customFormat="1" ht="13.8" x14ac:dyDescent="0.25">
      <c r="A66" s="312"/>
      <c r="B66" s="213" t="s">
        <v>160</v>
      </c>
      <c r="C66" s="214">
        <f>C31</f>
        <v>679106</v>
      </c>
      <c r="D66" s="215">
        <f t="shared" si="6"/>
        <v>1.7064537789387813</v>
      </c>
      <c r="E66" s="214">
        <f>E31</f>
        <v>1158863</v>
      </c>
      <c r="F66" s="215">
        <f t="shared" si="7"/>
        <v>1.0718428321553108</v>
      </c>
      <c r="G66" s="214">
        <f>G31</f>
        <v>1242119</v>
      </c>
      <c r="H66" s="215">
        <f t="shared" si="8"/>
        <v>1.3833481333108986</v>
      </c>
      <c r="I66" s="214">
        <f>I31</f>
        <v>1718283</v>
      </c>
    </row>
    <row r="67" spans="1:9" s="97" customFormat="1" ht="13.8" x14ac:dyDescent="0.25">
      <c r="A67" s="312"/>
      <c r="B67" s="213" t="s">
        <v>162</v>
      </c>
      <c r="C67" s="214">
        <f>C44</f>
        <v>549474</v>
      </c>
      <c r="D67" s="215">
        <f t="shared" si="6"/>
        <v>1.6778045913000432</v>
      </c>
      <c r="E67" s="214">
        <f>E44</f>
        <v>921910</v>
      </c>
      <c r="F67" s="215">
        <f t="shared" si="7"/>
        <v>1.0206777234220261</v>
      </c>
      <c r="G67" s="214">
        <f>G44</f>
        <v>940973</v>
      </c>
      <c r="H67" s="215">
        <f t="shared" si="8"/>
        <v>0.68590597179727797</v>
      </c>
      <c r="I67" s="214">
        <f>I44</f>
        <v>645419</v>
      </c>
    </row>
    <row r="68" spans="1:9" s="97" customFormat="1" ht="13.8" x14ac:dyDescent="0.25">
      <c r="A68" s="312"/>
      <c r="B68" s="213" t="s">
        <v>146</v>
      </c>
      <c r="C68" s="214">
        <f>C55</f>
        <v>327521</v>
      </c>
      <c r="D68" s="215">
        <f t="shared" si="6"/>
        <v>1.5504715728151783</v>
      </c>
      <c r="E68" s="214">
        <f>E55</f>
        <v>507812</v>
      </c>
      <c r="F68" s="215">
        <f t="shared" si="7"/>
        <v>0.79020779343536585</v>
      </c>
      <c r="G68" s="214">
        <f>G55</f>
        <v>401277</v>
      </c>
      <c r="H68" s="215">
        <f t="shared" si="8"/>
        <v>1.7094600487942244</v>
      </c>
      <c r="I68" s="214">
        <f>I55</f>
        <v>685967</v>
      </c>
    </row>
    <row r="69" spans="1:9" s="97" customFormat="1" ht="13.8" x14ac:dyDescent="0.25">
      <c r="A69" s="312"/>
      <c r="B69" s="213" t="s">
        <v>161</v>
      </c>
      <c r="C69" s="214">
        <f>C63</f>
        <v>198023</v>
      </c>
      <c r="D69" s="215">
        <f t="shared" si="6"/>
        <v>4.9354266928589103</v>
      </c>
      <c r="E69" s="214">
        <f>E63</f>
        <v>977328</v>
      </c>
      <c r="F69" s="215">
        <f t="shared" si="7"/>
        <v>1.047909197321677</v>
      </c>
      <c r="G69" s="214">
        <f>G63</f>
        <v>1024151</v>
      </c>
      <c r="H69" s="215">
        <f t="shared" si="8"/>
        <v>1.2955150168285732</v>
      </c>
      <c r="I69" s="214">
        <f>I63</f>
        <v>1326803</v>
      </c>
    </row>
    <row r="70" spans="1:9" s="97" customFormat="1" ht="13.8" x14ac:dyDescent="0.25">
      <c r="A70" s="312"/>
      <c r="B70" s="213" t="s">
        <v>133</v>
      </c>
      <c r="C70" s="214">
        <f>SUM(C65:C69)</f>
        <v>3579831</v>
      </c>
      <c r="D70" s="215">
        <f t="shared" si="6"/>
        <v>1.2095112869853353</v>
      </c>
      <c r="E70" s="214">
        <f>SUM(E65:E69)</f>
        <v>4329846</v>
      </c>
      <c r="F70" s="215">
        <f t="shared" si="7"/>
        <v>1.1210511875018188</v>
      </c>
      <c r="G70" s="214">
        <f>SUM(G65:G69)</f>
        <v>4853979</v>
      </c>
      <c r="H70" s="215">
        <f t="shared" si="8"/>
        <v>1.1210064979679557</v>
      </c>
      <c r="I70" s="214">
        <f>SUM(I65:I69)</f>
        <v>5441342</v>
      </c>
    </row>
    <row r="71" spans="1:9" x14ac:dyDescent="0.25">
      <c r="C71" s="46"/>
      <c r="D71" s="47"/>
      <c r="E71" s="45"/>
    </row>
    <row r="72" spans="1:9" x14ac:dyDescent="0.25">
      <c r="E72" s="45"/>
    </row>
    <row r="94" spans="3:12" x14ac:dyDescent="0.25">
      <c r="E94" s="45"/>
    </row>
    <row r="96" spans="3:12" x14ac:dyDescent="0.25">
      <c r="C96" s="48"/>
      <c r="E96" s="49"/>
      <c r="F96" s="50"/>
      <c r="G96" s="48"/>
      <c r="H96" s="48"/>
      <c r="I96" s="48"/>
      <c r="J96" s="48"/>
      <c r="K96" s="48"/>
      <c r="L96" s="48"/>
    </row>
  </sheetData>
  <autoFilter ref="A3:I70" xr:uid="{00000000-0009-0000-0000-000001000000}"/>
  <mergeCells count="11">
    <mergeCell ref="A1:I1"/>
    <mergeCell ref="A2:A3"/>
    <mergeCell ref="B2:B3"/>
    <mergeCell ref="I2:I3"/>
    <mergeCell ref="C2:H2"/>
    <mergeCell ref="A65:A70"/>
    <mergeCell ref="A23:A30"/>
    <mergeCell ref="A4:A21"/>
    <mergeCell ref="A32:A43"/>
    <mergeCell ref="A45:A55"/>
    <mergeCell ref="A56:A62"/>
  </mergeCells>
  <printOptions horizontalCentered="1"/>
  <pageMargins left="0.70866141732283472" right="0.70866141732283472" top="0.74803149606299213" bottom="0.74803149606299213" header="0.31496062992125984" footer="0.31496062992125984"/>
  <pageSetup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249977111117893"/>
  </sheetPr>
  <dimension ref="A1:AD20"/>
  <sheetViews>
    <sheetView rightToLeft="1" view="pageBreakPreview" zoomScale="40" zoomScaleNormal="70" zoomScaleSheetLayoutView="40" workbookViewId="0">
      <selection activeCell="B19" sqref="B19"/>
    </sheetView>
  </sheetViews>
  <sheetFormatPr defaultColWidth="9.09765625" defaultRowHeight="13.8" x14ac:dyDescent="0.25"/>
  <cols>
    <col min="1" max="1" width="9.09765625" style="10"/>
    <col min="2" max="2" width="52.296875" style="4" customWidth="1"/>
    <col min="3" max="3" width="57.59765625" style="4" customWidth="1"/>
    <col min="4" max="4" width="77" style="4" customWidth="1"/>
    <col min="5" max="5" width="27.296875" style="4" bestFit="1" customWidth="1"/>
    <col min="6" max="6" width="21.3984375" style="4" customWidth="1"/>
    <col min="7" max="7" width="22.8984375" style="4" customWidth="1"/>
    <col min="8" max="8" width="15.3984375" style="4" customWidth="1"/>
    <col min="9" max="9" width="18.8984375" style="4" customWidth="1"/>
    <col min="10" max="10" width="52.8984375" style="4" customWidth="1"/>
    <col min="11" max="11" width="34.296875" style="4" customWidth="1"/>
    <col min="12" max="12" width="21.3984375" style="4" customWidth="1"/>
    <col min="13" max="13" width="39.59765625" style="4" customWidth="1"/>
    <col min="14" max="15" width="33.296875" style="4" customWidth="1"/>
    <col min="16" max="16" width="36.296875" style="4" bestFit="1" customWidth="1"/>
    <col min="17" max="21" width="9.09765625" style="4" hidden="1" customWidth="1"/>
    <col min="22" max="22" width="36.296875" style="4" bestFit="1" customWidth="1"/>
    <col min="23" max="16384" width="9.09765625" style="5"/>
  </cols>
  <sheetData>
    <row r="1" spans="1:30" s="3" customFormat="1" ht="35.25" customHeight="1" x14ac:dyDescent="0.25">
      <c r="A1" s="9"/>
      <c r="B1" s="321" t="s">
        <v>547</v>
      </c>
      <c r="C1" s="321"/>
      <c r="D1" s="321"/>
      <c r="E1" s="321"/>
      <c r="F1" s="321"/>
      <c r="G1" s="321"/>
      <c r="H1" s="321"/>
      <c r="I1" s="321"/>
      <c r="J1" s="321"/>
      <c r="K1" s="321"/>
      <c r="L1" s="321"/>
      <c r="M1" s="321"/>
      <c r="N1" s="321"/>
      <c r="O1" s="321"/>
      <c r="P1" s="321"/>
    </row>
    <row r="2" spans="1:30" ht="167.25" customHeight="1" x14ac:dyDescent="0.25">
      <c r="B2" s="321"/>
      <c r="C2" s="321"/>
      <c r="D2" s="321"/>
      <c r="E2" s="321"/>
      <c r="F2" s="321"/>
      <c r="G2" s="321"/>
      <c r="H2" s="321"/>
      <c r="I2" s="321"/>
      <c r="J2" s="321"/>
      <c r="K2" s="321"/>
      <c r="L2" s="321"/>
      <c r="M2" s="321"/>
      <c r="N2" s="321"/>
      <c r="O2" s="321"/>
      <c r="P2" s="321"/>
      <c r="V2" s="5"/>
    </row>
    <row r="3" spans="1:30" ht="183" customHeight="1" x14ac:dyDescent="0.25">
      <c r="A3" s="11" t="s">
        <v>10</v>
      </c>
      <c r="B3" s="12" t="s">
        <v>69</v>
      </c>
      <c r="C3" s="13" t="s">
        <v>70</v>
      </c>
      <c r="D3" s="13" t="s">
        <v>71</v>
      </c>
      <c r="E3" s="13" t="s">
        <v>107</v>
      </c>
      <c r="F3" s="13" t="s">
        <v>72</v>
      </c>
      <c r="G3" s="13" t="s">
        <v>73</v>
      </c>
      <c r="H3" s="13" t="s">
        <v>74</v>
      </c>
      <c r="I3" s="13" t="s">
        <v>75</v>
      </c>
      <c r="J3" s="13" t="s">
        <v>76</v>
      </c>
      <c r="K3" s="13" t="s">
        <v>77</v>
      </c>
      <c r="L3" s="13" t="s">
        <v>78</v>
      </c>
      <c r="M3" s="13" t="s">
        <v>79</v>
      </c>
      <c r="N3" s="13" t="s">
        <v>80</v>
      </c>
      <c r="O3" s="14" t="s">
        <v>99</v>
      </c>
      <c r="P3" s="13" t="s">
        <v>112</v>
      </c>
      <c r="Q3" s="6"/>
      <c r="R3" s="6"/>
      <c r="S3" s="6"/>
      <c r="T3" s="6"/>
      <c r="U3" s="6"/>
      <c r="V3" s="11" t="s">
        <v>545</v>
      </c>
    </row>
    <row r="4" spans="1:30" ht="156" x14ac:dyDescent="0.25">
      <c r="A4" s="11">
        <v>1</v>
      </c>
      <c r="B4" s="21" t="s">
        <v>100</v>
      </c>
      <c r="C4" s="15" t="s">
        <v>101</v>
      </c>
      <c r="D4" s="16" t="s">
        <v>102</v>
      </c>
      <c r="E4" s="23" t="s">
        <v>109</v>
      </c>
      <c r="F4" s="15" t="s">
        <v>66</v>
      </c>
      <c r="G4" s="15" t="s">
        <v>530</v>
      </c>
      <c r="H4" s="17" t="s">
        <v>81</v>
      </c>
      <c r="I4" s="17" t="s">
        <v>84</v>
      </c>
      <c r="J4" s="18" t="s">
        <v>529</v>
      </c>
      <c r="K4" s="18" t="s">
        <v>113</v>
      </c>
      <c r="L4" s="17" t="s">
        <v>82</v>
      </c>
      <c r="M4" s="17" t="s">
        <v>83</v>
      </c>
      <c r="N4" s="17" t="s">
        <v>83</v>
      </c>
      <c r="O4" s="19" t="s">
        <v>83</v>
      </c>
      <c r="P4" s="26">
        <v>1200000</v>
      </c>
      <c r="V4" s="26">
        <v>100000</v>
      </c>
    </row>
    <row r="5" spans="1:30" ht="124.8" x14ac:dyDescent="0.25">
      <c r="A5" s="11">
        <v>2</v>
      </c>
      <c r="B5" s="21" t="s">
        <v>526</v>
      </c>
      <c r="C5" s="15" t="s">
        <v>103</v>
      </c>
      <c r="D5" s="16" t="s">
        <v>104</v>
      </c>
      <c r="E5" s="23" t="s">
        <v>109</v>
      </c>
      <c r="F5" s="15" t="s">
        <v>66</v>
      </c>
      <c r="G5" s="15" t="s">
        <v>530</v>
      </c>
      <c r="H5" s="17" t="s">
        <v>81</v>
      </c>
      <c r="I5" s="17" t="s">
        <v>84</v>
      </c>
      <c r="J5" s="18" t="s">
        <v>529</v>
      </c>
      <c r="K5" s="18" t="s">
        <v>113</v>
      </c>
      <c r="L5" s="17" t="s">
        <v>82</v>
      </c>
      <c r="M5" s="17" t="s">
        <v>83</v>
      </c>
      <c r="N5" s="17" t="s">
        <v>83</v>
      </c>
      <c r="O5" s="19" t="s">
        <v>83</v>
      </c>
      <c r="P5" s="25">
        <v>200000</v>
      </c>
      <c r="V5" s="25">
        <v>1000</v>
      </c>
    </row>
    <row r="6" spans="1:30" ht="124.8" x14ac:dyDescent="0.25">
      <c r="A6" s="11">
        <v>3</v>
      </c>
      <c r="B6" s="22" t="s">
        <v>105</v>
      </c>
      <c r="C6" s="15" t="s">
        <v>106</v>
      </c>
      <c r="D6" s="16" t="s">
        <v>110</v>
      </c>
      <c r="E6" s="23" t="s">
        <v>109</v>
      </c>
      <c r="F6" s="15" t="s">
        <v>66</v>
      </c>
      <c r="G6" s="15" t="s">
        <v>530</v>
      </c>
      <c r="H6" s="17" t="s">
        <v>81</v>
      </c>
      <c r="I6" s="17" t="s">
        <v>84</v>
      </c>
      <c r="J6" s="18" t="s">
        <v>529</v>
      </c>
      <c r="K6" s="18" t="s">
        <v>113</v>
      </c>
      <c r="L6" s="17" t="s">
        <v>82</v>
      </c>
      <c r="M6" s="17" t="s">
        <v>83</v>
      </c>
      <c r="N6" s="17" t="s">
        <v>83</v>
      </c>
      <c r="O6" s="19" t="s">
        <v>83</v>
      </c>
      <c r="P6" s="25">
        <v>200000</v>
      </c>
      <c r="V6" s="25">
        <v>500</v>
      </c>
    </row>
    <row r="7" spans="1:30" s="8" customFormat="1" ht="156" x14ac:dyDescent="0.25">
      <c r="A7" s="11">
        <v>4</v>
      </c>
      <c r="B7" s="20" t="s">
        <v>87</v>
      </c>
      <c r="C7" s="15" t="s">
        <v>94</v>
      </c>
      <c r="D7" s="16" t="s">
        <v>95</v>
      </c>
      <c r="E7" s="23" t="s">
        <v>109</v>
      </c>
      <c r="F7" s="15" t="s">
        <v>66</v>
      </c>
      <c r="G7" s="15" t="s">
        <v>530</v>
      </c>
      <c r="H7" s="17" t="s">
        <v>81</v>
      </c>
      <c r="I7" s="17" t="s">
        <v>84</v>
      </c>
      <c r="J7" s="18" t="s">
        <v>529</v>
      </c>
      <c r="K7" s="18" t="s">
        <v>113</v>
      </c>
      <c r="L7" s="17" t="s">
        <v>82</v>
      </c>
      <c r="M7" s="17" t="s">
        <v>83</v>
      </c>
      <c r="N7" s="17" t="s">
        <v>83</v>
      </c>
      <c r="O7" s="19" t="s">
        <v>83</v>
      </c>
      <c r="P7" s="25">
        <v>150000</v>
      </c>
      <c r="Q7" s="7"/>
      <c r="R7" s="7"/>
      <c r="S7" s="7"/>
      <c r="T7" s="7"/>
      <c r="U7" s="7"/>
      <c r="V7" s="25">
        <v>10000</v>
      </c>
    </row>
    <row r="8" spans="1:30" s="8" customFormat="1" ht="156" x14ac:dyDescent="0.25">
      <c r="A8" s="11">
        <v>5</v>
      </c>
      <c r="B8" s="20" t="s">
        <v>85</v>
      </c>
      <c r="C8" s="15" t="s">
        <v>93</v>
      </c>
      <c r="D8" s="16" t="s">
        <v>86</v>
      </c>
      <c r="E8" s="23" t="s">
        <v>108</v>
      </c>
      <c r="F8" s="15" t="s">
        <v>534</v>
      </c>
      <c r="G8" s="15" t="s">
        <v>530</v>
      </c>
      <c r="H8" s="17" t="s">
        <v>81</v>
      </c>
      <c r="I8" s="17" t="s">
        <v>84</v>
      </c>
      <c r="J8" s="18" t="s">
        <v>529</v>
      </c>
      <c r="K8" s="18" t="s">
        <v>113</v>
      </c>
      <c r="L8" s="17" t="s">
        <v>82</v>
      </c>
      <c r="M8" s="17" t="s">
        <v>83</v>
      </c>
      <c r="N8" s="17" t="s">
        <v>83</v>
      </c>
      <c r="O8" s="19" t="s">
        <v>83</v>
      </c>
      <c r="P8" s="25">
        <v>779000</v>
      </c>
      <c r="Q8" s="7"/>
      <c r="R8" s="7"/>
      <c r="S8" s="7"/>
      <c r="T8" s="7"/>
      <c r="U8" s="7"/>
      <c r="V8" s="25">
        <v>10</v>
      </c>
    </row>
    <row r="9" spans="1:30" s="8" customFormat="1" ht="156" x14ac:dyDescent="0.25">
      <c r="A9" s="11">
        <v>6</v>
      </c>
      <c r="B9" s="20" t="s">
        <v>90</v>
      </c>
      <c r="C9" s="15" t="s">
        <v>97</v>
      </c>
      <c r="D9" s="16" t="s">
        <v>111</v>
      </c>
      <c r="E9" s="23" t="s">
        <v>108</v>
      </c>
      <c r="F9" s="15" t="s">
        <v>535</v>
      </c>
      <c r="G9" s="15" t="s">
        <v>530</v>
      </c>
      <c r="H9" s="17" t="s">
        <v>81</v>
      </c>
      <c r="I9" s="17" t="s">
        <v>84</v>
      </c>
      <c r="J9" s="18" t="s">
        <v>529</v>
      </c>
      <c r="K9" s="18" t="s">
        <v>113</v>
      </c>
      <c r="L9" s="17" t="s">
        <v>82</v>
      </c>
      <c r="M9" s="17" t="s">
        <v>83</v>
      </c>
      <c r="N9" s="17" t="s">
        <v>83</v>
      </c>
      <c r="O9" s="19" t="s">
        <v>83</v>
      </c>
      <c r="P9" s="25">
        <v>80000</v>
      </c>
      <c r="Q9" s="7"/>
      <c r="R9" s="7"/>
      <c r="S9" s="7"/>
      <c r="T9" s="7"/>
      <c r="U9" s="7"/>
      <c r="V9" s="25">
        <v>1450</v>
      </c>
    </row>
    <row r="10" spans="1:30" s="8" customFormat="1" ht="187.2" x14ac:dyDescent="0.25">
      <c r="A10" s="11">
        <v>7</v>
      </c>
      <c r="B10" s="20" t="s">
        <v>91</v>
      </c>
      <c r="C10" s="15" t="s">
        <v>98</v>
      </c>
      <c r="D10" s="16" t="s">
        <v>92</v>
      </c>
      <c r="E10" s="23" t="s">
        <v>108</v>
      </c>
      <c r="F10" s="15" t="s">
        <v>535</v>
      </c>
      <c r="G10" s="15" t="s">
        <v>530</v>
      </c>
      <c r="H10" s="17" t="s">
        <v>81</v>
      </c>
      <c r="I10" s="17" t="s">
        <v>84</v>
      </c>
      <c r="J10" s="18" t="s">
        <v>529</v>
      </c>
      <c r="K10" s="18" t="s">
        <v>113</v>
      </c>
      <c r="L10" s="17" t="s">
        <v>82</v>
      </c>
      <c r="M10" s="17" t="s">
        <v>83</v>
      </c>
      <c r="N10" s="17" t="s">
        <v>83</v>
      </c>
      <c r="O10" s="19" t="s">
        <v>83</v>
      </c>
      <c r="P10" s="25">
        <v>2000000</v>
      </c>
      <c r="Q10" s="7"/>
      <c r="R10" s="7"/>
      <c r="S10" s="7"/>
      <c r="T10" s="7"/>
      <c r="U10" s="7"/>
      <c r="V10" s="25">
        <v>250</v>
      </c>
    </row>
    <row r="11" spans="1:30" s="8" customFormat="1" ht="249.6" x14ac:dyDescent="0.25">
      <c r="A11" s="11">
        <v>8</v>
      </c>
      <c r="B11" s="20" t="s">
        <v>88</v>
      </c>
      <c r="C11" s="15" t="s">
        <v>96</v>
      </c>
      <c r="D11" s="16" t="s">
        <v>89</v>
      </c>
      <c r="E11" s="23" t="s">
        <v>109</v>
      </c>
      <c r="F11" s="15" t="s">
        <v>535</v>
      </c>
      <c r="G11" s="15" t="s">
        <v>530</v>
      </c>
      <c r="H11" s="17" t="s">
        <v>81</v>
      </c>
      <c r="I11" s="17" t="s">
        <v>84</v>
      </c>
      <c r="J11" s="18" t="s">
        <v>529</v>
      </c>
      <c r="K11" s="18" t="s">
        <v>113</v>
      </c>
      <c r="L11" s="17" t="s">
        <v>82</v>
      </c>
      <c r="M11" s="17" t="s">
        <v>83</v>
      </c>
      <c r="N11" s="17" t="s">
        <v>83</v>
      </c>
      <c r="O11" s="19" t="s">
        <v>83</v>
      </c>
      <c r="P11" s="25">
        <v>450000</v>
      </c>
      <c r="Q11" s="7"/>
      <c r="R11" s="7"/>
      <c r="S11" s="7"/>
      <c r="T11" s="7"/>
      <c r="U11" s="7"/>
      <c r="V11" s="25">
        <v>1000</v>
      </c>
      <c r="AD11" s="24"/>
    </row>
    <row r="12" spans="1:30" s="8" customFormat="1" ht="156" x14ac:dyDescent="0.25">
      <c r="A12" s="54">
        <v>9</v>
      </c>
      <c r="B12" s="22" t="s">
        <v>513</v>
      </c>
      <c r="C12" s="15" t="s">
        <v>516</v>
      </c>
      <c r="D12" s="16" t="s">
        <v>531</v>
      </c>
      <c r="E12" s="23" t="s">
        <v>109</v>
      </c>
      <c r="F12" s="15" t="s">
        <v>536</v>
      </c>
      <c r="G12" s="15" t="s">
        <v>530</v>
      </c>
      <c r="H12" s="17" t="s">
        <v>81</v>
      </c>
      <c r="I12" s="17" t="s">
        <v>84</v>
      </c>
      <c r="J12" s="18" t="s">
        <v>529</v>
      </c>
      <c r="K12" s="18" t="s">
        <v>113</v>
      </c>
      <c r="L12" s="17" t="s">
        <v>82</v>
      </c>
      <c r="M12" s="17" t="s">
        <v>83</v>
      </c>
      <c r="N12" s="17" t="s">
        <v>83</v>
      </c>
      <c r="O12" s="19" t="s">
        <v>83</v>
      </c>
      <c r="P12" s="59">
        <v>754500</v>
      </c>
      <c r="Q12" s="7"/>
      <c r="R12" s="7"/>
      <c r="S12" s="7"/>
      <c r="T12" s="7"/>
      <c r="U12" s="7"/>
      <c r="V12" s="59">
        <v>10000</v>
      </c>
      <c r="AD12" s="24"/>
    </row>
    <row r="13" spans="1:30" ht="124.8" x14ac:dyDescent="0.25">
      <c r="A13" s="11">
        <v>10</v>
      </c>
      <c r="B13" s="21" t="s">
        <v>514</v>
      </c>
      <c r="C13" s="15" t="s">
        <v>517</v>
      </c>
      <c r="D13" s="16" t="s">
        <v>532</v>
      </c>
      <c r="E13" s="23" t="s">
        <v>109</v>
      </c>
      <c r="F13" s="15" t="s">
        <v>66</v>
      </c>
      <c r="G13" s="15" t="s">
        <v>530</v>
      </c>
      <c r="H13" s="17" t="s">
        <v>81</v>
      </c>
      <c r="I13" s="17" t="s">
        <v>84</v>
      </c>
      <c r="J13" s="18" t="s">
        <v>529</v>
      </c>
      <c r="K13" s="18" t="s">
        <v>113</v>
      </c>
      <c r="L13" s="17" t="s">
        <v>82</v>
      </c>
      <c r="M13" s="17" t="s">
        <v>83</v>
      </c>
      <c r="N13" s="17" t="s">
        <v>83</v>
      </c>
      <c r="O13" s="19" t="s">
        <v>83</v>
      </c>
      <c r="P13" s="59">
        <v>195000</v>
      </c>
      <c r="V13" s="59">
        <v>1000</v>
      </c>
    </row>
    <row r="14" spans="1:30" ht="124.8" x14ac:dyDescent="0.25">
      <c r="A14" s="54">
        <v>11</v>
      </c>
      <c r="B14" s="21" t="s">
        <v>515</v>
      </c>
      <c r="C14" s="15" t="s">
        <v>518</v>
      </c>
      <c r="D14" s="16" t="s">
        <v>533</v>
      </c>
      <c r="E14" s="23" t="s">
        <v>109</v>
      </c>
      <c r="F14" s="15" t="s">
        <v>537</v>
      </c>
      <c r="G14" s="15" t="s">
        <v>530</v>
      </c>
      <c r="H14" s="17" t="s">
        <v>81</v>
      </c>
      <c r="I14" s="17" t="s">
        <v>84</v>
      </c>
      <c r="J14" s="18" t="s">
        <v>529</v>
      </c>
      <c r="K14" s="18" t="s">
        <v>113</v>
      </c>
      <c r="L14" s="17" t="s">
        <v>82</v>
      </c>
      <c r="M14" s="17" t="s">
        <v>83</v>
      </c>
      <c r="N14" s="17" t="s">
        <v>83</v>
      </c>
      <c r="O14" s="19" t="s">
        <v>83</v>
      </c>
      <c r="P14" s="59">
        <v>165000</v>
      </c>
      <c r="V14" s="59">
        <v>100</v>
      </c>
    </row>
    <row r="15" spans="1:30" ht="187.2" x14ac:dyDescent="0.25">
      <c r="A15" s="11">
        <v>12</v>
      </c>
      <c r="B15" s="21" t="s">
        <v>519</v>
      </c>
      <c r="C15" s="15" t="s">
        <v>528</v>
      </c>
      <c r="D15" s="16" t="s">
        <v>531</v>
      </c>
      <c r="E15" s="23" t="s">
        <v>109</v>
      </c>
      <c r="F15" s="15" t="s">
        <v>31</v>
      </c>
      <c r="G15" s="15" t="s">
        <v>530</v>
      </c>
      <c r="H15" s="17" t="s">
        <v>81</v>
      </c>
      <c r="I15" s="17" t="s">
        <v>84</v>
      </c>
      <c r="J15" s="18" t="s">
        <v>529</v>
      </c>
      <c r="K15" s="18" t="s">
        <v>113</v>
      </c>
      <c r="L15" s="17" t="s">
        <v>82</v>
      </c>
      <c r="M15" s="17" t="s">
        <v>83</v>
      </c>
      <c r="N15" s="17" t="s">
        <v>83</v>
      </c>
      <c r="O15" s="19" t="s">
        <v>83</v>
      </c>
      <c r="P15" s="59">
        <v>250000</v>
      </c>
      <c r="V15" s="59">
        <v>1000000</v>
      </c>
    </row>
    <row r="16" spans="1:30" ht="156" x14ac:dyDescent="0.25">
      <c r="A16" s="54">
        <v>13</v>
      </c>
      <c r="B16" s="21" t="s">
        <v>520</v>
      </c>
      <c r="C16" s="15" t="s">
        <v>524</v>
      </c>
      <c r="D16" s="16" t="s">
        <v>531</v>
      </c>
      <c r="E16" s="23" t="s">
        <v>109</v>
      </c>
      <c r="F16" s="15" t="s">
        <v>31</v>
      </c>
      <c r="G16" s="15" t="s">
        <v>530</v>
      </c>
      <c r="H16" s="17" t="s">
        <v>81</v>
      </c>
      <c r="I16" s="17" t="s">
        <v>84</v>
      </c>
      <c r="J16" s="18" t="s">
        <v>529</v>
      </c>
      <c r="K16" s="18" t="s">
        <v>113</v>
      </c>
      <c r="L16" s="17" t="s">
        <v>82</v>
      </c>
      <c r="M16" s="17" t="s">
        <v>83</v>
      </c>
      <c r="N16" s="17" t="s">
        <v>83</v>
      </c>
      <c r="O16" s="19" t="s">
        <v>83</v>
      </c>
      <c r="P16" s="59">
        <v>95000</v>
      </c>
      <c r="V16" s="59">
        <v>500</v>
      </c>
    </row>
    <row r="17" spans="1:22" ht="187.2" x14ac:dyDescent="0.25">
      <c r="A17" s="11">
        <v>14</v>
      </c>
      <c r="B17" s="21" t="s">
        <v>521</v>
      </c>
      <c r="C17" s="15" t="s">
        <v>522</v>
      </c>
      <c r="D17" s="16" t="s">
        <v>539</v>
      </c>
      <c r="E17" s="23" t="s">
        <v>109</v>
      </c>
      <c r="F17" s="15" t="s">
        <v>66</v>
      </c>
      <c r="G17" s="15" t="s">
        <v>530</v>
      </c>
      <c r="H17" s="17" t="s">
        <v>81</v>
      </c>
      <c r="I17" s="17" t="s">
        <v>84</v>
      </c>
      <c r="J17" s="18" t="s">
        <v>529</v>
      </c>
      <c r="K17" s="18" t="s">
        <v>113</v>
      </c>
      <c r="L17" s="17" t="s">
        <v>82</v>
      </c>
      <c r="M17" s="17" t="s">
        <v>83</v>
      </c>
      <c r="N17" s="17" t="s">
        <v>83</v>
      </c>
      <c r="O17" s="19" t="s">
        <v>83</v>
      </c>
      <c r="P17" s="59">
        <v>15000</v>
      </c>
      <c r="V17" s="59">
        <v>500</v>
      </c>
    </row>
    <row r="18" spans="1:22" ht="187.2" x14ac:dyDescent="0.25">
      <c r="A18" s="54">
        <v>15</v>
      </c>
      <c r="B18" s="21" t="s">
        <v>523</v>
      </c>
      <c r="C18" s="15" t="s">
        <v>525</v>
      </c>
      <c r="D18" s="16" t="s">
        <v>540</v>
      </c>
      <c r="E18" s="23" t="s">
        <v>109</v>
      </c>
      <c r="F18" s="15" t="s">
        <v>538</v>
      </c>
      <c r="G18" s="15" t="s">
        <v>530</v>
      </c>
      <c r="H18" s="17" t="s">
        <v>81</v>
      </c>
      <c r="I18" s="17" t="s">
        <v>84</v>
      </c>
      <c r="J18" s="18" t="s">
        <v>529</v>
      </c>
      <c r="K18" s="18" t="s">
        <v>113</v>
      </c>
      <c r="L18" s="17" t="s">
        <v>82</v>
      </c>
      <c r="M18" s="17" t="s">
        <v>83</v>
      </c>
      <c r="N18" s="17" t="s">
        <v>83</v>
      </c>
      <c r="O18" s="19" t="s">
        <v>83</v>
      </c>
      <c r="P18" s="59">
        <v>265000</v>
      </c>
      <c r="V18" s="59">
        <v>1000</v>
      </c>
    </row>
    <row r="19" spans="1:22" ht="124.8" x14ac:dyDescent="0.25">
      <c r="A19" s="11">
        <v>16</v>
      </c>
      <c r="B19" s="21" t="s">
        <v>527</v>
      </c>
      <c r="C19" s="15" t="s">
        <v>542</v>
      </c>
      <c r="D19" s="16" t="s">
        <v>541</v>
      </c>
      <c r="E19" s="23" t="s">
        <v>109</v>
      </c>
      <c r="F19" s="15" t="s">
        <v>66</v>
      </c>
      <c r="G19" s="15" t="s">
        <v>530</v>
      </c>
      <c r="H19" s="17" t="s">
        <v>81</v>
      </c>
      <c r="I19" s="17" t="s">
        <v>84</v>
      </c>
      <c r="J19" s="18" t="s">
        <v>529</v>
      </c>
      <c r="K19" s="18" t="s">
        <v>113</v>
      </c>
      <c r="L19" s="17" t="s">
        <v>82</v>
      </c>
      <c r="M19" s="17" t="s">
        <v>83</v>
      </c>
      <c r="N19" s="17" t="s">
        <v>83</v>
      </c>
      <c r="O19" s="19" t="s">
        <v>83</v>
      </c>
      <c r="P19" s="62">
        <v>60000</v>
      </c>
      <c r="V19" s="62">
        <v>10000</v>
      </c>
    </row>
    <row r="20" spans="1:22" ht="36.6" x14ac:dyDescent="0.25">
      <c r="B20" s="60"/>
      <c r="C20" s="55"/>
      <c r="D20" s="61"/>
      <c r="E20" s="57"/>
      <c r="F20" s="56"/>
      <c r="G20" s="56"/>
      <c r="H20" s="55"/>
      <c r="I20" s="55"/>
      <c r="J20" s="56"/>
      <c r="K20" s="55"/>
      <c r="L20" s="55"/>
      <c r="M20" s="55"/>
      <c r="N20" s="55"/>
      <c r="O20" s="58"/>
      <c r="P20" s="64">
        <f>SUBTOTAL(109,الجدول11[[التكلفة المالية المراد جمعها ]])</f>
        <v>6858500</v>
      </c>
      <c r="V20" s="63">
        <f>SUM(V4:V19)</f>
        <v>1137310</v>
      </c>
    </row>
  </sheetData>
  <mergeCells count="1">
    <mergeCell ref="B1:P2"/>
  </mergeCells>
  <phoneticPr fontId="6" type="noConversion"/>
  <dataValidations count="1">
    <dataValidation type="list" allowBlank="1" showInputMessage="1" showErrorMessage="1" sqref="L4:O19 I4:I19" xr:uid="{00000000-0002-0000-0400-000000000000}">
      <formula1>#REF!</formula1>
    </dataValidation>
  </dataValidations>
  <printOptions horizontalCentered="1"/>
  <pageMargins left="0.39370078740157483" right="0.39370078740157483" top="0" bottom="0" header="0.39370078740157483" footer="0.31496062992125984"/>
  <pageSetup paperSize="9" scale="18" fitToHeight="4"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4</vt:i4>
      </vt:variant>
    </vt:vector>
  </HeadingPairs>
  <TitlesOfParts>
    <vt:vector size="10" baseType="lpstr">
      <vt:lpstr>الموازنة التقديرية</vt:lpstr>
      <vt:lpstr>تكلفة التشغيل المباشرة وغير الم</vt:lpstr>
      <vt:lpstr>تكلفة المبادرات والرواتب</vt:lpstr>
      <vt:lpstr>المبادرات وموازنتها</vt:lpstr>
      <vt:lpstr>تفاصيل المصاريف</vt:lpstr>
      <vt:lpstr>البرامج والأنشطة التسويقي</vt:lpstr>
      <vt:lpstr>'البرامج والأنشطة التسويقي'!Print_Area</vt:lpstr>
      <vt:lpstr>'المبادرات وموازنتها'!Print_Area</vt:lpstr>
      <vt:lpstr>'الموازنة التقديرية'!Print_Area</vt:lpstr>
      <vt:lpstr>'تفاصيل المصاريف'!Print_Area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Abdulrahman Al-Zahrani عبدالرحمن الزهراني</dc:creator>
  <cp:lastModifiedBy>أسامة المعيقلي</cp:lastModifiedBy>
  <cp:lastPrinted>2026-01-29T04:53:14Z</cp:lastPrinted>
  <dcterms:created xsi:type="dcterms:W3CDTF">2021-01-05T07:43:03Z</dcterms:created>
  <dcterms:modified xsi:type="dcterms:W3CDTF">2026-01-29T07:47:00Z</dcterms:modified>
</cp:coreProperties>
</file>